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218830\Eigene Dokumente\CMIAXIOMA\c11990829c9f4aab831bbb08b0ac5010\"/>
    </mc:Choice>
  </mc:AlternateContent>
  <workbookProtection workbookAlgorithmName="SHA-512" workbookHashValue="DJu1j4CIbHY3uUJHJhzj87aPyrGPCTWVqIS/G2JVk+WbD9A1vq/T/Qi/j8btyTM5FKGI8+fIF6I7JyjGFzhosw==" workbookSaltValue="16tHb3oecXfmg7EQALVHuA==" workbookSpinCount="100000" lockStructure="1"/>
  <bookViews>
    <workbookView xWindow="0" yWindow="0" windowWidth="28800" windowHeight="13545" firstSheet="2" activeTab="2"/>
  </bookViews>
  <sheets>
    <sheet name="Hauptberechnung" sheetId="4" state="hidden" r:id="rId1"/>
    <sheet name="Detailberechnung KF" sheetId="5" state="hidden" r:id="rId2"/>
    <sheet name="Ausfallberechnung KulturUG" sheetId="2" r:id="rId3"/>
    <sheet name="Übersicht Veranstaltungen" sheetId="6" r:id="rId4"/>
    <sheet name="Auswahl Berechnungen" sheetId="3" state="hidden" r:id="rId5"/>
  </sheets>
  <definedNames>
    <definedName name="_xlnm.Print_Area" localSheetId="1">'Detailberechnung KF'!$A$1:$I$42</definedName>
    <definedName name="_xlnm.Print_Area" localSheetId="3">'Übersicht Veranstaltungen'!$A$1:$H$46</definedName>
  </definedNames>
  <calcPr calcId="162913"/>
</workbook>
</file>

<file path=xl/calcChain.xml><?xml version="1.0" encoding="utf-8"?>
<calcChain xmlns="http://schemas.openxmlformats.org/spreadsheetml/2006/main">
  <c r="E26" i="2" l="1"/>
  <c r="J26" i="2"/>
  <c r="C21" i="5" l="1"/>
  <c r="B24" i="4"/>
  <c r="B25" i="4"/>
  <c r="B26" i="4"/>
  <c r="B27" i="4"/>
  <c r="B28" i="4"/>
  <c r="B29" i="4"/>
  <c r="B30" i="4"/>
  <c r="B31" i="4"/>
  <c r="B32" i="4"/>
  <c r="B23" i="4"/>
  <c r="B21" i="5" l="1"/>
  <c r="B13" i="5"/>
  <c r="B14" i="5"/>
  <c r="B15" i="5"/>
  <c r="B16" i="5"/>
  <c r="B17" i="5"/>
  <c r="B18" i="5"/>
  <c r="B19" i="5"/>
  <c r="B20" i="5"/>
  <c r="B12" i="5"/>
  <c r="E92" i="2" l="1"/>
  <c r="J104" i="2" s="1"/>
  <c r="L104" i="2" s="1"/>
  <c r="D50" i="4" s="1"/>
  <c r="E50" i="4" l="1"/>
  <c r="D50" i="5"/>
  <c r="B51" i="5"/>
  <c r="B52" i="5"/>
  <c r="B53" i="5"/>
  <c r="B54" i="5"/>
  <c r="D51" i="5"/>
  <c r="D52" i="5"/>
  <c r="I52" i="5" s="1"/>
  <c r="D53" i="5"/>
  <c r="I53" i="5" s="1"/>
  <c r="D54" i="5"/>
  <c r="I54" i="5" s="1"/>
  <c r="C54" i="5"/>
  <c r="C51" i="5"/>
  <c r="C52" i="5"/>
  <c r="C53" i="5"/>
  <c r="C50" i="5"/>
  <c r="B50" i="5"/>
  <c r="D55" i="5" l="1"/>
  <c r="B4" i="6"/>
  <c r="D4" i="2"/>
  <c r="H4" i="4"/>
  <c r="D101" i="2" l="1"/>
  <c r="E36" i="4" l="1"/>
  <c r="F36" i="4" s="1"/>
  <c r="F26" i="4"/>
  <c r="E28" i="4" l="1"/>
  <c r="E32" i="4"/>
  <c r="D102" i="2"/>
  <c r="G13" i="5"/>
  <c r="G14" i="5"/>
  <c r="G15" i="5"/>
  <c r="G17" i="5"/>
  <c r="G18" i="5"/>
  <c r="G19" i="5"/>
  <c r="G20" i="5"/>
  <c r="G21" i="5"/>
  <c r="G12" i="5"/>
  <c r="C12" i="5"/>
  <c r="E12" i="5" s="1"/>
  <c r="C23" i="4" s="1"/>
  <c r="C13" i="5"/>
  <c r="E13" i="5" s="1"/>
  <c r="C24" i="4" s="1"/>
  <c r="C14" i="5"/>
  <c r="E14" i="5" s="1"/>
  <c r="C25" i="4" s="1"/>
  <c r="C15" i="5"/>
  <c r="E15" i="5" s="1"/>
  <c r="C26" i="4" s="1"/>
  <c r="C16" i="5"/>
  <c r="E16" i="5" s="1"/>
  <c r="C27" i="4" s="1"/>
  <c r="C17" i="5"/>
  <c r="E17" i="5" s="1"/>
  <c r="C28" i="4" s="1"/>
  <c r="C18" i="5"/>
  <c r="E18" i="5" s="1"/>
  <c r="C29" i="4" s="1"/>
  <c r="C19" i="5"/>
  <c r="E19" i="5" s="1"/>
  <c r="C30" i="4" s="1"/>
  <c r="C20" i="5"/>
  <c r="E20" i="5" s="1"/>
  <c r="C31" i="4" s="1"/>
  <c r="E21" i="5"/>
  <c r="C32" i="4" s="1"/>
  <c r="C8" i="4"/>
  <c r="C5" i="5" s="1"/>
  <c r="H3" i="4"/>
  <c r="H2" i="4"/>
  <c r="F2" i="5" s="1"/>
  <c r="E22" i="5"/>
  <c r="E40" i="5"/>
  <c r="E23" i="4" s="1"/>
  <c r="I30" i="4" s="1"/>
  <c r="F3" i="5"/>
  <c r="C102" i="2"/>
  <c r="C101" i="2"/>
  <c r="C100" i="2"/>
  <c r="C99" i="2"/>
  <c r="E48" i="2"/>
  <c r="E99" i="2" s="1"/>
  <c r="E103" i="2" s="1"/>
  <c r="E104" i="2" s="1"/>
  <c r="D100" i="2"/>
  <c r="G53" i="2"/>
  <c r="E25" i="4" s="1"/>
  <c r="D99" i="2"/>
  <c r="E56" i="2"/>
  <c r="E57" i="2"/>
  <c r="E58" i="2"/>
  <c r="E59" i="2"/>
  <c r="E27" i="2"/>
  <c r="E78" i="2"/>
  <c r="E102" i="2" s="1"/>
  <c r="E44" i="4" s="1"/>
  <c r="G60" i="2"/>
  <c r="E101" i="2" s="1"/>
  <c r="G16" i="5" l="1"/>
  <c r="G23" i="5" s="1"/>
  <c r="C34" i="4" s="1"/>
  <c r="C38" i="4" s="1"/>
  <c r="E26" i="4" s="1"/>
  <c r="E100" i="2"/>
  <c r="C9" i="4"/>
  <c r="F53" i="5"/>
  <c r="F54" i="5"/>
  <c r="F50" i="5"/>
  <c r="F52" i="5"/>
  <c r="F51" i="5"/>
  <c r="F30" i="4"/>
  <c r="G53" i="5"/>
  <c r="G51" i="5"/>
  <c r="I51" i="5" s="1"/>
  <c r="G54" i="5"/>
  <c r="G52" i="5"/>
  <c r="G50" i="5"/>
  <c r="C23" i="5"/>
  <c r="E23" i="5"/>
  <c r="I50" i="5" l="1"/>
  <c r="I55" i="5" s="1"/>
  <c r="E29" i="4" s="1"/>
  <c r="E30" i="4" s="1"/>
  <c r="E43" i="4"/>
  <c r="F29" i="4" l="1"/>
  <c r="E38" i="4"/>
  <c r="E45" i="4" s="1"/>
  <c r="E46" i="4" s="1"/>
  <c r="E47" i="4" s="1"/>
  <c r="E48" i="4" s="1"/>
  <c r="E49" i="4" s="1"/>
</calcChain>
</file>

<file path=xl/sharedStrings.xml><?xml version="1.0" encoding="utf-8"?>
<sst xmlns="http://schemas.openxmlformats.org/spreadsheetml/2006/main" count="214" uniqueCount="161">
  <si>
    <t>Kurzarbeitsentschädigung</t>
  </si>
  <si>
    <t>Ticketverkäufe</t>
  </si>
  <si>
    <t>öffentliche Kulturfördergelder</t>
  </si>
  <si>
    <t>Deckung durch Privatversicherung</t>
  </si>
  <si>
    <t>ja/nein</t>
  </si>
  <si>
    <t>Art der entgangenen Einnahmen</t>
  </si>
  <si>
    <t>ja</t>
  </si>
  <si>
    <t>nein</t>
  </si>
  <si>
    <t>Übersicht Gesuchseingabe</t>
  </si>
  <si>
    <t xml:space="preserve">AUSFALLENTSCHÄDIGUNG KULTURUNTERNEHMEN KANTON LUZERN </t>
  </si>
  <si>
    <t>Gesuchsteller</t>
  </si>
  <si>
    <t>UID</t>
  </si>
  <si>
    <t>Adresse</t>
  </si>
  <si>
    <t>PLZ / Ort</t>
  </si>
  <si>
    <t>Kontaktperson</t>
  </si>
  <si>
    <t>Telefonnummer</t>
  </si>
  <si>
    <t>Schadenszeitraum</t>
  </si>
  <si>
    <t>26.09.2020 - 31.12.2020</t>
  </si>
  <si>
    <t>01.09.2021 - 31.12.2021</t>
  </si>
  <si>
    <t>Art. 4 &amp; 5 Covid-19-Kulturverordnung</t>
  </si>
  <si>
    <t>Beantrage Massnahmen</t>
  </si>
  <si>
    <t>Corona-Erwerbsersatzentschädigung für arbeitgeberähnliche Angestellte</t>
  </si>
  <si>
    <t>weitere Corona-Erwerbsersatzentschädigung</t>
  </si>
  <si>
    <t>Weitere Entschädigung</t>
  </si>
  <si>
    <r>
      <t xml:space="preserve">eventuelle </t>
    </r>
    <r>
      <rPr>
        <b/>
        <sz val="10"/>
        <color indexed="8"/>
        <rFont val="Arial"/>
        <family val="2"/>
      </rPr>
      <t>Bemerkungen</t>
    </r>
    <r>
      <rPr>
        <sz val="10"/>
        <color indexed="8"/>
        <rFont val="Arial"/>
        <family val="2"/>
      </rPr>
      <t xml:space="preserve"> zu den einzelnen Posten
(kurz und stichwortartig: Berechnungsgrundlagen, Hinweise, Fragen etc.)</t>
    </r>
  </si>
  <si>
    <t>Covid-19 bedingte Mehraufwände</t>
  </si>
  <si>
    <t>Art der Mehraufwände</t>
  </si>
  <si>
    <t>Total Mehraufwände</t>
  </si>
  <si>
    <t>Gastronomieeinnahmen</t>
  </si>
  <si>
    <t>Shop- &amp; Garderobeeinnahmen</t>
  </si>
  <si>
    <r>
      <t xml:space="preserve">Drittmittel </t>
    </r>
    <r>
      <rPr>
        <sz val="8"/>
        <color indexed="8"/>
        <rFont val="Arial"/>
        <family val="2"/>
      </rPr>
      <t>(private Kulturförderung, Sponsoring, Mäzenatenum, Spenden)</t>
    </r>
  </si>
  <si>
    <t>Vermietungserträge</t>
  </si>
  <si>
    <t>Dienstleistungserträge</t>
  </si>
  <si>
    <t>Berechnungsübersicht</t>
  </si>
  <si>
    <t>Weitere Einnahmen auflisten</t>
  </si>
  <si>
    <t>Frist zur Gesuchseinreichung</t>
  </si>
  <si>
    <t>Spalte1</t>
  </si>
  <si>
    <t>01.01.2021 - 30.04.2021</t>
  </si>
  <si>
    <t xml:space="preserve"> </t>
  </si>
  <si>
    <t>Total</t>
  </si>
  <si>
    <t>TOTAL Gesuch Ausfallentschädigung</t>
  </si>
  <si>
    <t>Total Gesuch Ausfallentschädigung Kulturunternehmen</t>
  </si>
  <si>
    <t>gilt als Berechnungsbasis für den Kanton Luzern</t>
  </si>
  <si>
    <t>Übersicht entgangene Einnahmen &amp; Aufwandminderung</t>
  </si>
  <si>
    <t xml:space="preserve">Bemerkungen </t>
  </si>
  <si>
    <t xml:space="preserve">Auf Grund der COVID-Massnahmen des Bundesrates ev. zurückbehaltener/nicht ausbezahlter Anteil an öffentlichen Kulturfördergelder </t>
  </si>
  <si>
    <t>Detailposten</t>
  </si>
  <si>
    <t>Entgangene Einnahmen</t>
  </si>
  <si>
    <t>Aufwandminderung</t>
  </si>
  <si>
    <t>- Nicht angefallene Produktionskosten wie Raummiete, Transportkosten, Versicherungsprämien, Verpflegung, Reise-/Übernachtungskosten, Agenturkosten
- Nicht angefallene Marketing/Werbung/Kommunikationskosten, Gebühren (Ticketinggebühren, Suisa-Gebühren, Leihgebühren etc)</t>
  </si>
  <si>
    <t>Nicht angefallene Fixkosten wie Miete, Wasserbezug, Energie, Entsorgung, Reinigung, Unterhalt, Abschreibungen</t>
  </si>
  <si>
    <t>Alle Aufwände die trotz Absagen/Verschiebungen zu einem späteren Zeitpunkt eingesetzt/genutzt werden können, z.B. Warenaufwand für Gastro/Shop (minus Lagerverluste), Technik, Verbrauchsmaterial, Deko, sowie Aufwände für Produktionen, die um die Dauer der Ausfallzeit verlängert werden.</t>
  </si>
  <si>
    <t>Produktions- &amp; Kommunikationskosten</t>
  </si>
  <si>
    <t xml:space="preserve">Fixkosten (Miete/Wasser/Energie/Abfall/Unterhalt, etc.)
</t>
  </si>
  <si>
    <t>Warenaufwand (Gastro, Shop, Verbrauchsmaterial, Technik, etc,)</t>
  </si>
  <si>
    <t>Aufwandminderung durch staatliche Covid-19 Hilfen</t>
  </si>
  <si>
    <t>Anspruchsberechtigte Tage</t>
  </si>
  <si>
    <t>Total Tage Schadensperiode</t>
  </si>
  <si>
    <t>Total 
Berechnungsperiode</t>
  </si>
  <si>
    <t>Deckung durch Privatversicherungen</t>
  </si>
  <si>
    <t>Auf Grund der COVID-Massnahmen des Bundesrates ev. Zurückbehaltener / nicht ausbezahlter Anteil an privaten Kulturfördergelder</t>
  </si>
  <si>
    <t>Umsatzeinbussen im direkten Zusammenhang mit einer kulturellen Veranstaltung (Pausenbar etc.)</t>
  </si>
  <si>
    <t>Einführung</t>
  </si>
  <si>
    <t>gelbes Feld: 
bitte ausfüllen oder auswählen</t>
  </si>
  <si>
    <t>hellgelbe Felder: 
Platz für fakulative Kommentare</t>
  </si>
  <si>
    <r>
      <t xml:space="preserve">Schadensperiode 
</t>
    </r>
    <r>
      <rPr>
        <sz val="9"/>
        <color indexed="10"/>
        <rFont val="Arial"/>
        <family val="2"/>
      </rPr>
      <t>(bitte auswählen)</t>
    </r>
  </si>
  <si>
    <r>
      <t>Beginn Schadensberechnung</t>
    </r>
    <r>
      <rPr>
        <sz val="11"/>
        <color theme="1"/>
        <rFont val="Arial"/>
        <family val="2"/>
      </rPr>
      <t xml:space="preserve"> </t>
    </r>
    <r>
      <rPr>
        <sz val="9"/>
        <color indexed="10"/>
        <rFont val="Arial"/>
        <family val="2"/>
      </rPr>
      <t>(bitte Datum eintragen)</t>
    </r>
  </si>
  <si>
    <r>
      <t>Ende Schadensberechnung</t>
    </r>
    <r>
      <rPr>
        <sz val="11"/>
        <color theme="1"/>
        <rFont val="Arial"/>
        <family val="2"/>
      </rPr>
      <t xml:space="preserve"> 
</t>
    </r>
    <r>
      <rPr>
        <sz val="9"/>
        <color indexed="10"/>
        <rFont val="Arial"/>
        <family val="2"/>
      </rPr>
      <t>(bitte Datum eintragen)</t>
    </r>
  </si>
  <si>
    <r>
      <rPr>
        <b/>
        <u/>
        <sz val="11"/>
        <color indexed="60"/>
        <rFont val="Arial"/>
        <family val="2"/>
      </rPr>
      <t>Konkrete Berechnungsmethode</t>
    </r>
    <r>
      <rPr>
        <sz val="11"/>
        <color indexed="60"/>
        <rFont val="Arial"/>
        <family val="2"/>
      </rPr>
      <t xml:space="preserve"> // Berechnungsgrundlage basierend auf entgangene Erträge</t>
    </r>
  </si>
  <si>
    <t>bitte auflisten</t>
  </si>
  <si>
    <t>80% des Totalbetrages</t>
  </si>
  <si>
    <t>Art. 5 Covid-19-Kulturverordnung</t>
  </si>
  <si>
    <t>01.05.2021 - 31.08.2021</t>
  </si>
  <si>
    <t>Berechnung Schaden</t>
  </si>
  <si>
    <t>KULTURUNTERNEHMEN</t>
  </si>
  <si>
    <t>Berechnungsgrundlage entgangene Erträge</t>
  </si>
  <si>
    <t>Ausfälle angegeben bis:</t>
  </si>
  <si>
    <t>Gesuch vom</t>
  </si>
  <si>
    <t>Gesamtsumme ungedeckter Schaden aus dem Gesuch:</t>
  </si>
  <si>
    <t>Berechnungsübersicht KF</t>
  </si>
  <si>
    <t>Entschädigungen / nicht angefallene Kosten</t>
  </si>
  <si>
    <t>Prozent nicht angefallene, externe Aufwände</t>
  </si>
  <si>
    <t>-Abzug MWSt</t>
  </si>
  <si>
    <t>Total entgangene Einnahmen</t>
  </si>
  <si>
    <t>Total Entschädigungen/nicht angefallene Kosten</t>
  </si>
  <si>
    <t>Abschlussberechnung</t>
  </si>
  <si>
    <t>Schadensberechnung für den Gesuchsteller</t>
  </si>
  <si>
    <t>- Entschädigungen / nicht angefallene Kosten</t>
  </si>
  <si>
    <t>+ Coronabedingte Aufwände</t>
  </si>
  <si>
    <t>Schaden nach Abzügen</t>
  </si>
  <si>
    <t>davon 80%</t>
  </si>
  <si>
    <t>gerundeter Anspruch Gesuchsteller</t>
  </si>
  <si>
    <t>% Anteil Gesuchseingabe</t>
  </si>
  <si>
    <t>Datum</t>
  </si>
  <si>
    <t>CHF</t>
  </si>
  <si>
    <t>Vorschlag für Gesamtzahlung KF</t>
  </si>
  <si>
    <t>StS:</t>
  </si>
  <si>
    <t>Gesamtzahlung</t>
  </si>
  <si>
    <t>Bemerkungen</t>
  </si>
  <si>
    <t>Stellungnahme Dienststelle Steuern: DATUM</t>
  </si>
  <si>
    <t>Detailberechnungen</t>
  </si>
  <si>
    <t>Ausfallentschädigung Kultur Kanton Luzern</t>
  </si>
  <si>
    <t>Ausfälle angegeben bis</t>
  </si>
  <si>
    <t>Zeitraum</t>
  </si>
  <si>
    <t>Art der Veranstaltung</t>
  </si>
  <si>
    <t>Total Ausfall aus Gesuch</t>
  </si>
  <si>
    <t>MWSt Abzug (ja/nein)</t>
  </si>
  <si>
    <t>Anteil MWSt</t>
  </si>
  <si>
    <t>Ort / Veranstaltungsort</t>
  </si>
  <si>
    <t>Nicht anspruchsberechtigte Anlässe</t>
  </si>
  <si>
    <t>Titel Veranstaltung</t>
  </si>
  <si>
    <t>Berechtigter Anteil</t>
  </si>
  <si>
    <t>eingeben</t>
  </si>
  <si>
    <r>
      <t xml:space="preserve">weitere Entschädigungen </t>
    </r>
    <r>
      <rPr>
        <sz val="8"/>
        <color indexed="8"/>
        <rFont val="Arial"/>
        <family val="2"/>
      </rPr>
      <t>(Ziffer 3.50)</t>
    </r>
  </si>
  <si>
    <t>Gesuchsteller:</t>
  </si>
  <si>
    <t>Dossier-Nr.:</t>
  </si>
  <si>
    <t>Gesuchsnummer</t>
  </si>
  <si>
    <t>2021-xxxx</t>
  </si>
  <si>
    <t>Kommentare KF</t>
  </si>
  <si>
    <r>
      <rPr>
        <b/>
        <sz val="11"/>
        <color indexed="8"/>
        <rFont val="Arial"/>
        <family val="2"/>
      </rPr>
      <t xml:space="preserve">nicht angefallene Kosten </t>
    </r>
    <r>
      <rPr>
        <sz val="11"/>
        <color theme="1"/>
        <rFont val="Arial"/>
        <family val="2"/>
      </rPr>
      <t xml:space="preserve">
zusätzlich angerechnet durch KF 
</t>
    </r>
    <r>
      <rPr>
        <sz val="8"/>
        <color indexed="8"/>
        <rFont val="Arial"/>
        <family val="2"/>
      </rPr>
      <t>(Basis: Netto entgangene Einnahmen)</t>
    </r>
  </si>
  <si>
    <r>
      <rPr>
        <b/>
        <sz val="11"/>
        <color indexed="8"/>
        <rFont val="Arial"/>
        <family val="2"/>
      </rPr>
      <t>Aufwandminderung</t>
    </r>
    <r>
      <rPr>
        <sz val="11"/>
        <color theme="1"/>
        <rFont val="Arial"/>
        <family val="2"/>
      </rPr>
      <t xml:space="preserve">
gemäss Gesuchsteller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(Ziffer 2.40)</t>
    </r>
  </si>
  <si>
    <r>
      <rPr>
        <b/>
        <sz val="11"/>
        <color indexed="8"/>
        <rFont val="Arial"/>
        <family val="2"/>
      </rPr>
      <t>nicht anspruchsberechtigte Anlässe</t>
    </r>
    <r>
      <rPr>
        <sz val="11"/>
        <color theme="1"/>
        <rFont val="Arial"/>
        <family val="2"/>
      </rPr>
      <t xml:space="preserve"> gemäss Berechnung KF</t>
    </r>
  </si>
  <si>
    <r>
      <t xml:space="preserve">Deckung durch Privatversicherung </t>
    </r>
    <r>
      <rPr>
        <sz val="8"/>
        <color theme="1"/>
        <rFont val="Arial"/>
        <family val="2"/>
      </rPr>
      <t>(Ziffer 3.40)</t>
    </r>
  </si>
  <si>
    <r>
      <rPr>
        <b/>
        <sz val="11"/>
        <color theme="1"/>
        <rFont val="Arial"/>
        <family val="2"/>
      </rPr>
      <t>KAE, CEE</t>
    </r>
    <r>
      <rPr>
        <sz val="11"/>
        <color theme="1"/>
        <rFont val="Arial"/>
        <family val="2"/>
      </rPr>
      <t xml:space="preserve"> der WAS Ausgleichskasse Luzern</t>
    </r>
    <r>
      <rPr>
        <sz val="8"/>
        <color indexed="8"/>
        <rFont val="Arial"/>
        <family val="2"/>
      </rPr>
      <t xml:space="preserve"> 
(Ziffern 3.10-3.30)</t>
    </r>
  </si>
  <si>
    <r>
      <rPr>
        <b/>
        <sz val="11"/>
        <color theme="1"/>
        <rFont val="Arial"/>
        <family val="2"/>
      </rPr>
      <t>Reduktion KAE/CEE</t>
    </r>
    <r>
      <rPr>
        <sz val="11"/>
        <color theme="1"/>
        <rFont val="Arial"/>
        <family val="2"/>
      </rPr>
      <t xml:space="preserve"> aufgrund nicht anspruchsberechtigter Anlässe</t>
    </r>
  </si>
  <si>
    <t>Rückmeldung offen</t>
  </si>
  <si>
    <t>Anteil nicht anspruchsberechtigte Anlässe</t>
  </si>
  <si>
    <t>Zustellung an DST</t>
  </si>
  <si>
    <t>Rückmeldung DST</t>
  </si>
  <si>
    <t>Zustellung an CF</t>
  </si>
  <si>
    <t>Rückmeldung von CF</t>
  </si>
  <si>
    <t>Übersicht Bearbeitungsstand</t>
  </si>
  <si>
    <t>Startdatum</t>
  </si>
  <si>
    <t>Enddatum</t>
  </si>
  <si>
    <t>Titel der Veranstaltung / des Projektes</t>
  </si>
  <si>
    <t>Art der Veranstaltung / des Projektes</t>
  </si>
  <si>
    <t>Anzahl Aufführungen</t>
  </si>
  <si>
    <t>Aufführungsdaten</t>
  </si>
  <si>
    <t>Übersicht Veranstaltungen / Projekte</t>
  </si>
  <si>
    <t>Bitte füllen Sie wenn möglich auch die Tabellenseite "Übersicht Veranstaltungen" aus. Diese Übersicht erleichtert uns die Nachvollziehbarkeit der untenstehenden Ausfallposten</t>
  </si>
  <si>
    <r>
      <rPr>
        <b/>
        <u/>
        <sz val="11"/>
        <color rgb="FFC00000"/>
        <rFont val="Arial"/>
        <family val="2"/>
      </rPr>
      <t>Konkrete Berechnungsmethode</t>
    </r>
    <r>
      <rPr>
        <sz val="11"/>
        <color rgb="FFC00000"/>
        <rFont val="Arial"/>
        <family val="2"/>
      </rPr>
      <t xml:space="preserve"> // Berechnungsgrundlage basierend auf entgangene Erträge</t>
    </r>
  </si>
  <si>
    <t>Korrekturberechnung CEE/KAE</t>
  </si>
  <si>
    <t>Totalbetrag (Gesuch)</t>
  </si>
  <si>
    <t>Korrektur auf Anspruchstage?</t>
  </si>
  <si>
    <t>Bereinigter Betrag KAE/CEE-Unterstützung</t>
  </si>
  <si>
    <t>Unterstützungstage gemäss WAS-Entscheide</t>
  </si>
  <si>
    <t>Geschäft geschlossen</t>
  </si>
  <si>
    <t>Schadenstage Total gemäss Gesuch</t>
  </si>
  <si>
    <r>
      <rPr>
        <b/>
        <sz val="11"/>
        <color theme="1"/>
        <rFont val="Arial"/>
        <family val="2"/>
      </rPr>
      <t>Abzug KAE-CEE</t>
    </r>
    <r>
      <rPr>
        <sz val="11"/>
        <color theme="1"/>
        <rFont val="Arial"/>
        <family val="2"/>
      </rPr>
      <t>-Anteil ausserhalb geltend gemachte Schadensperiode</t>
    </r>
  </si>
  <si>
    <t>Übersicht vereinbarte Entschädigungen mit Kulturschaffenden und Produktionspartnern</t>
  </si>
  <si>
    <t xml:space="preserve">Total weiterzuleitende Entschädigungen an Kulturakteure </t>
  </si>
  <si>
    <t>Selbständige Kulturschaffende</t>
  </si>
  <si>
    <t>Produktionspartner</t>
  </si>
  <si>
    <t>Kulturakteure</t>
  </si>
  <si>
    <t>Total Entschädigung (Bruttobetrag)</t>
  </si>
  <si>
    <r>
      <t xml:space="preserve">davon werden weitergeleitet an Kulturakteure:
</t>
    </r>
    <r>
      <rPr>
        <sz val="11"/>
        <color theme="1"/>
        <rFont val="Arial"/>
        <family val="2"/>
      </rPr>
      <t>(80% von Ziffer 5.50)</t>
    </r>
  </si>
  <si>
    <t>CF:</t>
  </si>
  <si>
    <t>Version 1.5 / 2021.04.28</t>
  </si>
  <si>
    <r>
      <t xml:space="preserve">Abgesagte Veranstaltungen, Betriebsschliessungen, Mindereinnahmen im Zusammenhang mit Schutzkonzepten
</t>
    </r>
    <r>
      <rPr>
        <b/>
        <sz val="9"/>
        <color theme="1"/>
        <rFont val="Arial"/>
        <family val="2"/>
      </rPr>
      <t>Nachvollziehbarkeit mittels sep. Übersicht zustellen</t>
    </r>
  </si>
  <si>
    <t>Weitergeleitet an Kulturakteure</t>
  </si>
  <si>
    <t>Gesuchsteller*in hat sich verpflichtet, 80% der untenstehenden Beträge bei Erhalt der Ausfallentschädigung weiterzuleiten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</si>
</sst>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CHF&quot;\ * #,##0.00_ ;_ &quot;CHF&quot;\ * \-#,##0.00_ ;_ &quot;CHF&quot;\ * &quot;-&quot;??_ ;_ @_ "/>
    <numFmt numFmtId="164" formatCode="dd/mm/yyyy;@"/>
    <numFmt numFmtId="165" formatCode="0.0"/>
  </numFmts>
  <fonts count="41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u/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1"/>
      <color rgb="FFC00000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rgb="FF0070C0"/>
      <name val="Arial"/>
      <family val="2"/>
    </font>
    <font>
      <b/>
      <u/>
      <sz val="11"/>
      <color rgb="FFFF0000"/>
      <name val="Arial"/>
      <family val="2"/>
    </font>
    <font>
      <b/>
      <sz val="16"/>
      <color theme="1"/>
      <name val="Arial"/>
      <family val="2"/>
    </font>
    <font>
      <b/>
      <u/>
      <sz val="11"/>
      <color rgb="FFC00000"/>
      <name val="Arial"/>
      <family val="2"/>
    </font>
    <font>
      <b/>
      <i/>
      <sz val="9"/>
      <color theme="1"/>
      <name val="Arial"/>
      <family val="2"/>
    </font>
    <font>
      <b/>
      <sz val="11"/>
      <color theme="4" tint="-0.249977111117893"/>
      <name val="Arial"/>
      <family val="2"/>
    </font>
    <font>
      <i/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9"/>
      </left>
      <right/>
      <top/>
      <bottom style="thin">
        <color indexed="64"/>
      </bottom>
      <diagonal/>
    </border>
    <border>
      <left/>
      <right style="medium">
        <color theme="9"/>
      </right>
      <top/>
      <bottom style="thin">
        <color indexed="64"/>
      </bottom>
      <diagonal/>
    </border>
    <border>
      <left style="medium">
        <color theme="4"/>
      </left>
      <right/>
      <top/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4" tint="0.39994506668294322"/>
      </left>
      <right/>
      <top style="medium">
        <color theme="4" tint="0.39991454817346722"/>
      </top>
      <bottom style="medium">
        <color theme="4" tint="0.39994506668294322"/>
      </bottom>
      <diagonal/>
    </border>
    <border>
      <left/>
      <right/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88402966399123"/>
      </left>
      <right/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/>
      </left>
      <right/>
      <top style="medium">
        <color theme="9"/>
      </top>
      <bottom style="thin">
        <color indexed="64"/>
      </bottom>
      <diagonal/>
    </border>
    <border>
      <left/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 style="thin">
        <color indexed="64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 style="thick">
        <color rgb="FFC00000"/>
      </right>
      <top style="thick">
        <color rgb="FFC00000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medium">
        <color theme="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medium">
        <color theme="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medium">
        <color theme="8"/>
      </left>
      <right/>
      <top/>
      <bottom style="thin">
        <color indexed="64"/>
      </bottom>
      <diagonal/>
    </border>
    <border>
      <left/>
      <right style="medium">
        <color theme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1"/>
      </right>
      <top/>
      <bottom/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</cellStyleXfs>
  <cellXfs count="361">
    <xf numFmtId="0" fontId="0" fillId="0" borderId="0" xfId="0"/>
    <xf numFmtId="0" fontId="13" fillId="0" borderId="0" xfId="0" applyFont="1"/>
    <xf numFmtId="14" fontId="14" fillId="0" borderId="1" xfId="0" applyNumberFormat="1" applyFont="1" applyBorder="1" applyAlignment="1" applyProtection="1">
      <alignment horizontal="left" wrapText="1"/>
      <protection locked="0"/>
    </xf>
    <xf numFmtId="0" fontId="15" fillId="0" borderId="0" xfId="0" applyFont="1"/>
    <xf numFmtId="14" fontId="16" fillId="0" borderId="1" xfId="0" applyNumberFormat="1" applyFont="1" applyBorder="1" applyAlignment="1" applyProtection="1">
      <alignment horizontal="left" wrapText="1"/>
      <protection locked="0"/>
    </xf>
    <xf numFmtId="0" fontId="0" fillId="0" borderId="0" xfId="0" applyProtection="1"/>
    <xf numFmtId="0" fontId="17" fillId="2" borderId="2" xfId="0" applyFont="1" applyFill="1" applyBorder="1" applyProtection="1"/>
    <xf numFmtId="0" fontId="0" fillId="0" borderId="3" xfId="0" applyFont="1" applyBorder="1" applyProtection="1"/>
    <xf numFmtId="14" fontId="0" fillId="0" borderId="4" xfId="0" applyNumberFormat="1" applyFont="1" applyBorder="1" applyAlignment="1" applyProtection="1">
      <alignment horizontal="left" vertical="center" wrapText="1"/>
    </xf>
    <xf numFmtId="14" fontId="13" fillId="0" borderId="4" xfId="0" applyNumberFormat="1" applyFont="1" applyBorder="1" applyAlignment="1" applyProtection="1">
      <alignment horizontal="left" vertical="center" wrapText="1"/>
    </xf>
    <xf numFmtId="14" fontId="13" fillId="0" borderId="5" xfId="0" applyNumberFormat="1" applyFont="1" applyBorder="1" applyAlignment="1" applyProtection="1">
      <alignment horizontal="left" vertical="center" wrapText="1"/>
    </xf>
    <xf numFmtId="14" fontId="17" fillId="0" borderId="3" xfId="0" applyNumberFormat="1" applyFont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vertical="center" wrapText="1"/>
    </xf>
    <xf numFmtId="0" fontId="13" fillId="3" borderId="6" xfId="0" applyFont="1" applyFill="1" applyBorder="1" applyAlignment="1" applyProtection="1">
      <alignment vertical="center" wrapText="1"/>
    </xf>
    <xf numFmtId="14" fontId="0" fillId="0" borderId="0" xfId="0" applyNumberFormat="1"/>
    <xf numFmtId="2" fontId="0" fillId="0" borderId="0" xfId="0" applyNumberFormat="1"/>
    <xf numFmtId="14" fontId="1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/>
    <xf numFmtId="0" fontId="0" fillId="5" borderId="2" xfId="0" applyFill="1" applyBorder="1" applyProtection="1"/>
    <xf numFmtId="0" fontId="19" fillId="5" borderId="2" xfId="0" applyFont="1" applyFill="1" applyBorder="1" applyProtection="1"/>
    <xf numFmtId="0" fontId="17" fillId="5" borderId="2" xfId="0" applyFont="1" applyFill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7" fillId="0" borderId="13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3" fillId="0" borderId="0" xfId="0" applyFont="1" applyBorder="1" applyAlignment="1" applyProtection="1">
      <alignment horizontal="right" wrapText="1"/>
    </xf>
    <xf numFmtId="0" fontId="12" fillId="0" borderId="0" xfId="1" applyBorder="1" applyProtection="1"/>
    <xf numFmtId="0" fontId="15" fillId="0" borderId="0" xfId="0" applyFont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2" borderId="20" xfId="0" applyFill="1" applyBorder="1" applyProtection="1"/>
    <xf numFmtId="0" fontId="17" fillId="2" borderId="6" xfId="0" applyFont="1" applyFill="1" applyBorder="1" applyProtection="1"/>
    <xf numFmtId="0" fontId="17" fillId="6" borderId="0" xfId="0" applyFont="1" applyFill="1" applyBorder="1" applyProtection="1"/>
    <xf numFmtId="0" fontId="0" fillId="6" borderId="0" xfId="0" applyFill="1" applyBorder="1" applyProtection="1"/>
    <xf numFmtId="0" fontId="15" fillId="6" borderId="0" xfId="0" applyFont="1" applyFill="1" applyBorder="1" applyProtection="1"/>
    <xf numFmtId="0" fontId="20" fillId="0" borderId="0" xfId="0" applyFont="1" applyAlignment="1" applyProtection="1">
      <alignment vertical="center"/>
    </xf>
    <xf numFmtId="165" fontId="22" fillId="0" borderId="0" xfId="0" applyNumberFormat="1" applyFont="1" applyBorder="1" applyProtection="1"/>
    <xf numFmtId="2" fontId="22" fillId="0" borderId="0" xfId="0" applyNumberFormat="1" applyFont="1" applyBorder="1" applyProtection="1"/>
    <xf numFmtId="2" fontId="23" fillId="0" borderId="0" xfId="0" applyNumberFormat="1" applyFont="1" applyBorder="1" applyProtection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17" fillId="2" borderId="2" xfId="0" applyFont="1" applyFill="1" applyBorder="1" applyProtection="1"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26" fillId="2" borderId="2" xfId="0" applyFont="1" applyFill="1" applyBorder="1" applyAlignment="1" applyProtection="1">
      <alignment horizontal="right"/>
      <protection locked="0"/>
    </xf>
    <xf numFmtId="0" fontId="25" fillId="2" borderId="2" xfId="0" applyFont="1" applyFill="1" applyBorder="1" applyProtection="1">
      <protection locked="0"/>
    </xf>
    <xf numFmtId="0" fontId="28" fillId="0" borderId="32" xfId="0" applyFont="1" applyBorder="1" applyProtection="1">
      <protection locked="0"/>
    </xf>
    <xf numFmtId="14" fontId="28" fillId="0" borderId="33" xfId="0" applyNumberFormat="1" applyFont="1" applyBorder="1" applyProtection="1"/>
    <xf numFmtId="0" fontId="0" fillId="0" borderId="34" xfId="0" applyFont="1" applyBorder="1" applyProtection="1">
      <protection locked="0"/>
    </xf>
    <xf numFmtId="14" fontId="0" fillId="0" borderId="35" xfId="0" applyNumberFormat="1" applyFont="1" applyBorder="1" applyProtection="1">
      <protection locked="0"/>
    </xf>
    <xf numFmtId="0" fontId="29" fillId="0" borderId="0" xfId="0" applyFont="1" applyBorder="1" applyAlignment="1" applyProtection="1">
      <alignment vertical="center"/>
      <protection locked="0"/>
    </xf>
    <xf numFmtId="14" fontId="0" fillId="0" borderId="37" xfId="0" applyNumberFormat="1" applyBorder="1" applyProtection="1"/>
    <xf numFmtId="44" fontId="10" fillId="0" borderId="38" xfId="4" applyFont="1" applyBorder="1" applyProtection="1"/>
    <xf numFmtId="4" fontId="0" fillId="0" borderId="0" xfId="0" applyNumberFormat="1" applyBorder="1" applyProtection="1">
      <protection locked="0"/>
    </xf>
    <xf numFmtId="44" fontId="10" fillId="0" borderId="39" xfId="4" applyFont="1" applyBorder="1" applyProtection="1"/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40" xfId="0" applyBorder="1" applyProtection="1">
      <protection locked="0"/>
    </xf>
    <xf numFmtId="0" fontId="1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horizontal="right" vertical="center" wrapText="1"/>
      <protection locked="0"/>
    </xf>
    <xf numFmtId="49" fontId="0" fillId="0" borderId="37" xfId="0" applyNumberFormat="1" applyBorder="1" applyProtection="1"/>
    <xf numFmtId="49" fontId="0" fillId="0" borderId="41" xfId="0" applyNumberFormat="1" applyBorder="1" applyProtection="1"/>
    <xf numFmtId="4" fontId="0" fillId="0" borderId="42" xfId="0" applyNumberFormat="1" applyBorder="1" applyProtection="1"/>
    <xf numFmtId="4" fontId="0" fillId="0" borderId="43" xfId="0" applyNumberFormat="1" applyBorder="1" applyProtection="1"/>
    <xf numFmtId="0" fontId="18" fillId="0" borderId="10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44" xfId="0" applyBorder="1" applyProtection="1">
      <protection locked="0"/>
    </xf>
    <xf numFmtId="0" fontId="30" fillId="0" borderId="45" xfId="0" applyFont="1" applyBorder="1" applyProtection="1">
      <protection locked="0"/>
    </xf>
    <xf numFmtId="44" fontId="30" fillId="7" borderId="46" xfId="4" applyFont="1" applyFill="1" applyBorder="1" applyProtection="1"/>
    <xf numFmtId="4" fontId="29" fillId="0" borderId="0" xfId="0" applyNumberFormat="1" applyFont="1" applyBorder="1" applyProtection="1">
      <protection locked="0"/>
    </xf>
    <xf numFmtId="44" fontId="30" fillId="8" borderId="47" xfId="4" applyFont="1" applyFill="1" applyBorder="1" applyProtection="1"/>
    <xf numFmtId="0" fontId="31" fillId="0" borderId="48" xfId="0" applyFon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49" fontId="30" fillId="0" borderId="49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44" fontId="17" fillId="7" borderId="50" xfId="4" applyFont="1" applyFill="1" applyBorder="1" applyAlignment="1" applyProtection="1">
      <alignment vertical="center"/>
    </xf>
    <xf numFmtId="49" fontId="30" fillId="0" borderId="51" xfId="0" applyNumberFormat="1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7" fillId="0" borderId="49" xfId="0" applyFont="1" applyBorder="1" applyAlignment="1" applyProtection="1">
      <alignment vertical="center"/>
      <protection locked="0"/>
    </xf>
    <xf numFmtId="4" fontId="17" fillId="0" borderId="0" xfId="0" applyNumberFormat="1" applyFont="1" applyBorder="1" applyAlignment="1" applyProtection="1">
      <alignment vertical="center"/>
      <protection locked="0"/>
    </xf>
    <xf numFmtId="44" fontId="17" fillId="0" borderId="50" xfId="4" applyFont="1" applyBorder="1" applyAlignment="1" applyProtection="1">
      <alignment vertical="center"/>
    </xf>
    <xf numFmtId="0" fontId="17" fillId="0" borderId="52" xfId="0" applyFont="1" applyBorder="1" applyAlignment="1" applyProtection="1">
      <alignment vertical="center"/>
      <protection locked="0"/>
    </xf>
    <xf numFmtId="4" fontId="17" fillId="0" borderId="53" xfId="0" applyNumberFormat="1" applyFont="1" applyBorder="1" applyAlignment="1" applyProtection="1">
      <alignment vertical="center"/>
      <protection locked="0"/>
    </xf>
    <xf numFmtId="44" fontId="17" fillId="0" borderId="54" xfId="4" applyFont="1" applyBorder="1" applyAlignment="1" applyProtection="1">
      <alignment vertical="center"/>
    </xf>
    <xf numFmtId="44" fontId="17" fillId="9" borderId="55" xfId="4" applyFont="1" applyFill="1" applyBorder="1" applyAlignment="1" applyProtection="1">
      <alignment vertical="center"/>
    </xf>
    <xf numFmtId="0" fontId="17" fillId="0" borderId="0" xfId="0" applyFont="1" applyBorder="1" applyProtection="1">
      <protection locked="0"/>
    </xf>
    <xf numFmtId="4" fontId="17" fillId="0" borderId="0" xfId="0" applyNumberFormat="1" applyFont="1" applyBorder="1" applyProtection="1">
      <protection locked="0"/>
    </xf>
    <xf numFmtId="0" fontId="17" fillId="0" borderId="56" xfId="0" applyFont="1" applyBorder="1" applyProtection="1">
      <protection locked="0"/>
    </xf>
    <xf numFmtId="14" fontId="32" fillId="0" borderId="57" xfId="0" applyNumberFormat="1" applyFont="1" applyBorder="1" applyProtection="1"/>
    <xf numFmtId="4" fontId="32" fillId="0" borderId="57" xfId="0" applyNumberFormat="1" applyFont="1" applyBorder="1" applyProtection="1"/>
    <xf numFmtId="4" fontId="32" fillId="0" borderId="58" xfId="0" applyNumberFormat="1" applyFont="1" applyBorder="1" applyAlignment="1" applyProtection="1">
      <alignment horizontal="right"/>
    </xf>
    <xf numFmtId="0" fontId="17" fillId="0" borderId="59" xfId="0" applyFont="1" applyBorder="1" applyAlignment="1" applyProtection="1">
      <alignment wrapText="1"/>
      <protection locked="0"/>
    </xf>
    <xf numFmtId="14" fontId="17" fillId="0" borderId="60" xfId="0" applyNumberFormat="1" applyFont="1" applyBorder="1" applyAlignment="1" applyProtection="1">
      <alignment wrapText="1"/>
      <protection locked="0"/>
    </xf>
    <xf numFmtId="4" fontId="17" fillId="0" borderId="60" xfId="0" applyNumberFormat="1" applyFont="1" applyBorder="1" applyAlignment="1" applyProtection="1">
      <alignment wrapText="1"/>
      <protection locked="0"/>
    </xf>
    <xf numFmtId="44" fontId="17" fillId="0" borderId="61" xfId="4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protection locked="0"/>
    </xf>
    <xf numFmtId="20" fontId="13" fillId="0" borderId="62" xfId="0" applyNumberFormat="1" applyFont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44" fontId="13" fillId="0" borderId="63" xfId="4" applyFont="1" applyBorder="1" applyProtection="1">
      <protection locked="0"/>
    </xf>
    <xf numFmtId="0" fontId="17" fillId="0" borderId="56" xfId="0" applyFont="1" applyBorder="1" applyAlignment="1" applyProtection="1">
      <alignment vertical="center"/>
      <protection locked="0"/>
    </xf>
    <xf numFmtId="14" fontId="30" fillId="0" borderId="57" xfId="4" applyNumberFormat="1" applyFont="1" applyBorder="1" applyAlignment="1" applyProtection="1">
      <alignment vertical="center"/>
      <protection locked="0"/>
    </xf>
    <xf numFmtId="4" fontId="30" fillId="0" borderId="57" xfId="0" applyNumberFormat="1" applyFont="1" applyBorder="1" applyAlignment="1" applyProtection="1">
      <alignment vertical="center"/>
      <protection locked="0"/>
    </xf>
    <xf numFmtId="44" fontId="17" fillId="0" borderId="58" xfId="4" applyFont="1" applyBorder="1" applyAlignment="1" applyProtection="1">
      <alignment vertical="center" wrapText="1"/>
      <protection locked="0"/>
    </xf>
    <xf numFmtId="0" fontId="13" fillId="0" borderId="59" xfId="0" applyFont="1" applyBorder="1" applyProtection="1">
      <protection locked="0"/>
    </xf>
    <xf numFmtId="0" fontId="0" fillId="0" borderId="60" xfId="0" applyFont="1" applyBorder="1" applyProtection="1">
      <protection locked="0"/>
    </xf>
    <xf numFmtId="0" fontId="0" fillId="0" borderId="61" xfId="0" applyFont="1" applyBorder="1" applyProtection="1">
      <protection locked="0"/>
    </xf>
    <xf numFmtId="0" fontId="13" fillId="0" borderId="59" xfId="0" applyFont="1" applyFill="1" applyBorder="1" applyAlignment="1" applyProtection="1">
      <alignment wrapText="1"/>
      <protection locked="0"/>
    </xf>
    <xf numFmtId="0" fontId="0" fillId="0" borderId="61" xfId="0" applyBorder="1" applyProtection="1">
      <protection locked="0"/>
    </xf>
    <xf numFmtId="0" fontId="13" fillId="0" borderId="0" xfId="0" applyFont="1" applyProtection="1">
      <protection locked="0"/>
    </xf>
    <xf numFmtId="0" fontId="26" fillId="0" borderId="0" xfId="0" applyFont="1" applyProtection="1"/>
    <xf numFmtId="0" fontId="33" fillId="0" borderId="64" xfId="0" applyFont="1" applyBorder="1" applyAlignment="1" applyProtection="1">
      <alignment wrapText="1"/>
      <protection locked="0"/>
    </xf>
    <xf numFmtId="14" fontId="33" fillId="0" borderId="65" xfId="4" applyNumberFormat="1" applyFont="1" applyBorder="1" applyAlignment="1" applyProtection="1">
      <alignment horizontal="left" wrapText="1"/>
      <protection locked="0"/>
    </xf>
    <xf numFmtId="0" fontId="0" fillId="0" borderId="66" xfId="0" applyBorder="1" applyProtection="1">
      <protection locked="0"/>
    </xf>
    <xf numFmtId="0" fontId="0" fillId="7" borderId="2" xfId="0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44" fontId="14" fillId="0" borderId="1" xfId="4" applyFont="1" applyFill="1" applyBorder="1" applyAlignment="1" applyProtection="1">
      <alignment horizontal="center" wrapText="1"/>
      <protection locked="0"/>
    </xf>
    <xf numFmtId="44" fontId="14" fillId="0" borderId="1" xfId="4" applyFont="1" applyFill="1" applyBorder="1" applyAlignment="1" applyProtection="1">
      <alignment horizontal="right" wrapText="1"/>
    </xf>
    <xf numFmtId="44" fontId="22" fillId="0" borderId="3" xfId="4" applyFont="1" applyBorder="1" applyAlignment="1" applyProtection="1">
      <alignment horizontal="right"/>
    </xf>
    <xf numFmtId="44" fontId="22" fillId="0" borderId="3" xfId="4" applyFont="1" applyBorder="1" applyAlignment="1" applyProtection="1">
      <alignment horizontal="right"/>
      <protection locked="0"/>
    </xf>
    <xf numFmtId="14" fontId="15" fillId="0" borderId="0" xfId="0" applyNumberFormat="1" applyFont="1" applyBorder="1" applyAlignment="1" applyProtection="1">
      <alignment horizontal="left"/>
      <protection locked="0"/>
    </xf>
    <xf numFmtId="14" fontId="15" fillId="0" borderId="0" xfId="0" applyNumberFormat="1" applyFont="1" applyBorder="1" applyAlignment="1" applyProtection="1">
      <alignment horizontal="right"/>
      <protection locked="0"/>
    </xf>
    <xf numFmtId="44" fontId="15" fillId="0" borderId="0" xfId="4" applyFont="1" applyFill="1" applyBorder="1" applyProtection="1">
      <protection locked="0"/>
    </xf>
    <xf numFmtId="9" fontId="15" fillId="0" borderId="0" xfId="2" applyFont="1" applyFill="1" applyBorder="1" applyAlignment="1" applyProtection="1">
      <alignment horizontal="center"/>
      <protection locked="0"/>
    </xf>
    <xf numFmtId="0" fontId="0" fillId="9" borderId="2" xfId="0" applyFill="1" applyBorder="1" applyProtection="1">
      <protection locked="0"/>
    </xf>
    <xf numFmtId="0" fontId="13" fillId="9" borderId="2" xfId="0" applyFont="1" applyFill="1" applyBorder="1" applyProtection="1">
      <protection locked="0"/>
    </xf>
    <xf numFmtId="164" fontId="14" fillId="0" borderId="67" xfId="0" applyNumberFormat="1" applyFont="1" applyBorder="1" applyAlignment="1" applyProtection="1">
      <alignment horizontal="left"/>
      <protection locked="0"/>
    </xf>
    <xf numFmtId="44" fontId="14" fillId="0" borderId="68" xfId="4" applyFont="1" applyFill="1" applyBorder="1" applyAlignment="1" applyProtection="1">
      <alignment horizontal="left"/>
      <protection locked="0"/>
    </xf>
    <xf numFmtId="14" fontId="15" fillId="0" borderId="69" xfId="0" applyNumberFormat="1" applyFont="1" applyBorder="1" applyAlignment="1" applyProtection="1">
      <alignment horizontal="left"/>
      <protection locked="0"/>
    </xf>
    <xf numFmtId="14" fontId="15" fillId="0" borderId="70" xfId="0" applyNumberFormat="1" applyFont="1" applyBorder="1" applyAlignment="1" applyProtection="1">
      <alignment horizontal="right"/>
      <protection locked="0"/>
    </xf>
    <xf numFmtId="0" fontId="0" fillId="0" borderId="21" xfId="0" applyBorder="1" applyProtection="1">
      <protection locked="0"/>
    </xf>
    <xf numFmtId="0" fontId="13" fillId="0" borderId="21" xfId="0" applyFont="1" applyBorder="1" applyProtection="1">
      <protection locked="0"/>
    </xf>
    <xf numFmtId="14" fontId="15" fillId="0" borderId="21" xfId="0" applyNumberFormat="1" applyFont="1" applyBorder="1" applyAlignment="1" applyProtection="1">
      <alignment horizontal="right"/>
      <protection locked="0"/>
    </xf>
    <xf numFmtId="44" fontId="15" fillId="0" borderId="21" xfId="4" applyFont="1" applyFill="1" applyBorder="1" applyProtection="1">
      <protection locked="0"/>
    </xf>
    <xf numFmtId="14" fontId="14" fillId="0" borderId="1" xfId="0" applyNumberFormat="1" applyFont="1" applyBorder="1" applyAlignment="1" applyProtection="1">
      <alignment horizontal="left" wrapText="1"/>
    </xf>
    <xf numFmtId="44" fontId="14" fillId="0" borderId="1" xfId="4" applyFont="1" applyFill="1" applyBorder="1" applyProtection="1"/>
    <xf numFmtId="9" fontId="14" fillId="0" borderId="1" xfId="2" applyFont="1" applyFill="1" applyBorder="1" applyAlignment="1" applyProtection="1">
      <alignment horizontal="center"/>
      <protection locked="0"/>
    </xf>
    <xf numFmtId="0" fontId="15" fillId="0" borderId="3" xfId="0" applyFont="1" applyBorder="1" applyProtection="1">
      <protection locked="0"/>
    </xf>
    <xf numFmtId="44" fontId="22" fillId="0" borderId="3" xfId="4" applyFont="1" applyBorder="1" applyProtection="1"/>
    <xf numFmtId="44" fontId="22" fillId="0" borderId="3" xfId="4" applyFont="1" applyBorder="1" applyProtection="1">
      <protection locked="0"/>
    </xf>
    <xf numFmtId="0" fontId="34" fillId="0" borderId="0" xfId="0" applyFont="1" applyProtection="1">
      <protection locked="0"/>
    </xf>
    <xf numFmtId="0" fontId="15" fillId="0" borderId="7" xfId="0" applyFont="1" applyBorder="1" applyProtection="1">
      <protection locked="0"/>
    </xf>
    <xf numFmtId="44" fontId="22" fillId="0" borderId="7" xfId="4" applyFont="1" applyBorder="1" applyProtection="1"/>
    <xf numFmtId="44" fontId="22" fillId="0" borderId="7" xfId="4" applyFont="1" applyBorder="1" applyProtection="1">
      <protection locked="0"/>
    </xf>
    <xf numFmtId="0" fontId="18" fillId="0" borderId="0" xfId="0" applyFont="1" applyBorder="1" applyAlignment="1" applyProtection="1">
      <alignment horizontal="center" vertical="center"/>
    </xf>
    <xf numFmtId="44" fontId="17" fillId="10" borderId="72" xfId="0" applyNumberFormat="1" applyFont="1" applyFill="1" applyBorder="1" applyAlignment="1" applyProtection="1">
      <alignment vertical="center"/>
    </xf>
    <xf numFmtId="9" fontId="13" fillId="11" borderId="55" xfId="2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9" fontId="23" fillId="4" borderId="73" xfId="2" applyNumberFormat="1" applyFont="1" applyFill="1" applyBorder="1" applyAlignment="1" applyProtection="1">
      <alignment horizontal="center" vertical="center"/>
      <protection locked="0"/>
    </xf>
    <xf numFmtId="44" fontId="22" fillId="10" borderId="74" xfId="4" applyFont="1" applyFill="1" applyBorder="1" applyProtection="1"/>
    <xf numFmtId="44" fontId="22" fillId="12" borderId="3" xfId="4" applyFont="1" applyFill="1" applyBorder="1" applyProtection="1"/>
    <xf numFmtId="44" fontId="10" fillId="4" borderId="39" xfId="4" applyFont="1" applyFill="1" applyBorder="1" applyProtection="1"/>
    <xf numFmtId="9" fontId="32" fillId="0" borderId="73" xfId="2" applyFont="1" applyBorder="1" applyAlignment="1" applyProtection="1">
      <alignment horizontal="center" vertical="center"/>
    </xf>
    <xf numFmtId="49" fontId="30" fillId="0" borderId="92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44" fontId="17" fillId="8" borderId="93" xfId="0" applyNumberFormat="1" applyFont="1" applyFill="1" applyBorder="1" applyAlignment="1" applyProtection="1">
      <alignment vertical="center"/>
    </xf>
    <xf numFmtId="44" fontId="10" fillId="0" borderId="39" xfId="4" applyFont="1" applyFill="1" applyBorder="1" applyProtection="1"/>
    <xf numFmtId="0" fontId="13" fillId="4" borderId="94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14" fillId="4" borderId="95" xfId="0" applyFont="1" applyFill="1" applyBorder="1" applyAlignment="1" applyProtection="1">
      <alignment horizontal="left" vertical="top" wrapText="1"/>
      <protection locked="0"/>
    </xf>
    <xf numFmtId="0" fontId="14" fillId="4" borderId="96" xfId="0" applyFont="1" applyFill="1" applyBorder="1" applyAlignment="1" applyProtection="1">
      <alignment horizontal="left" vertical="top" wrapText="1"/>
      <protection locked="0"/>
    </xf>
    <xf numFmtId="0" fontId="14" fillId="4" borderId="97" xfId="0" applyFont="1" applyFill="1" applyBorder="1" applyAlignment="1" applyProtection="1">
      <alignment horizontal="left" vertical="top" wrapText="1"/>
      <protection locked="0"/>
    </xf>
    <xf numFmtId="14" fontId="16" fillId="0" borderId="0" xfId="0" applyNumberFormat="1" applyFont="1" applyBorder="1" applyProtection="1">
      <protection locked="0"/>
    </xf>
    <xf numFmtId="0" fontId="32" fillId="0" borderId="0" xfId="0" applyFont="1" applyFill="1" applyBorder="1" applyAlignment="1" applyProtection="1">
      <alignment horizontal="right" wrapText="1"/>
      <protection locked="0"/>
    </xf>
    <xf numFmtId="0" fontId="23" fillId="0" borderId="9" xfId="0" applyFont="1" applyBorder="1" applyAlignment="1" applyProtection="1">
      <alignment horizontal="right" wrapText="1"/>
      <protection locked="0"/>
    </xf>
    <xf numFmtId="14" fontId="21" fillId="4" borderId="4" xfId="0" applyNumberFormat="1" applyFont="1" applyFill="1" applyBorder="1" applyAlignment="1" applyProtection="1">
      <alignment horizontal="left" vertical="center" wrapText="1"/>
      <protection locked="0"/>
    </xf>
    <xf numFmtId="14" fontId="0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left" wrapText="1"/>
      <protection locked="0"/>
    </xf>
    <xf numFmtId="14" fontId="28" fillId="0" borderId="35" xfId="0" applyNumberFormat="1" applyFont="1" applyBorder="1" applyProtection="1"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0" fillId="0" borderId="36" xfId="0" applyFont="1" applyBorder="1" applyAlignment="1" applyProtection="1">
      <alignment wrapText="1"/>
      <protection locked="0"/>
    </xf>
    <xf numFmtId="44" fontId="10" fillId="0" borderId="35" xfId="4" applyFont="1" applyBorder="1" applyAlignment="1" applyProtection="1">
      <alignment wrapText="1"/>
      <protection locked="0"/>
    </xf>
    <xf numFmtId="0" fontId="13" fillId="0" borderId="98" xfId="0" applyFont="1" applyBorder="1" applyProtection="1">
      <protection locked="0"/>
    </xf>
    <xf numFmtId="14" fontId="0" fillId="0" borderId="99" xfId="0" applyNumberFormat="1" applyFont="1" applyBorder="1" applyProtection="1">
      <protection locked="0"/>
    </xf>
    <xf numFmtId="44" fontId="34" fillId="0" borderId="0" xfId="0" applyNumberFormat="1" applyFont="1" applyProtection="1">
      <protection locked="0"/>
    </xf>
    <xf numFmtId="0" fontId="0" fillId="0" borderId="4" xfId="0" applyBorder="1" applyAlignment="1">
      <alignment wrapText="1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19" borderId="2" xfId="0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14" fontId="15" fillId="0" borderId="110" xfId="0" applyNumberFormat="1" applyFont="1" applyBorder="1" applyAlignment="1" applyProtection="1">
      <alignment horizontal="left"/>
      <protection locked="0"/>
    </xf>
    <xf numFmtId="14" fontId="15" fillId="0" borderId="111" xfId="0" applyNumberFormat="1" applyFont="1" applyBorder="1" applyAlignment="1" applyProtection="1">
      <alignment horizontal="right"/>
      <protection locked="0"/>
    </xf>
    <xf numFmtId="14" fontId="15" fillId="0" borderId="112" xfId="0" applyNumberFormat="1" applyFont="1" applyBorder="1" applyAlignment="1" applyProtection="1">
      <alignment horizontal="right"/>
      <protection locked="0"/>
    </xf>
    <xf numFmtId="44" fontId="15" fillId="0" borderId="111" xfId="0" applyNumberFormat="1" applyFont="1" applyBorder="1" applyAlignment="1" applyProtection="1">
      <alignment horizontal="right"/>
      <protection locked="0"/>
    </xf>
    <xf numFmtId="44" fontId="15" fillId="19" borderId="11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164" fontId="15" fillId="0" borderId="106" xfId="0" applyNumberFormat="1" applyFont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44" fontId="15" fillId="0" borderId="1" xfId="4" applyFont="1" applyBorder="1" applyAlignment="1" applyProtection="1">
      <alignment horizontal="center" vertical="center" wrapText="1"/>
      <protection locked="0"/>
    </xf>
    <xf numFmtId="1" fontId="15" fillId="0" borderId="23" xfId="0" applyNumberFormat="1" applyFont="1" applyBorder="1" applyAlignment="1" applyProtection="1">
      <alignment horizontal="center" vertical="center" wrapText="1"/>
      <protection locked="0"/>
    </xf>
    <xf numFmtId="44" fontId="15" fillId="0" borderId="107" xfId="4" applyFont="1" applyBorder="1" applyAlignment="1" applyProtection="1">
      <alignment horizontal="center" vertical="center" wrapText="1"/>
      <protection locked="0"/>
    </xf>
    <xf numFmtId="1" fontId="18" fillId="0" borderId="1" xfId="0" applyNumberFormat="1" applyFont="1" applyBorder="1" applyAlignment="1" applyProtection="1">
      <alignment horizontal="center" vertical="center" wrapText="1"/>
      <protection locked="0"/>
    </xf>
    <xf numFmtId="44" fontId="28" fillId="0" borderId="35" xfId="4" applyFont="1" applyBorder="1" applyProtection="1">
      <protection locked="0"/>
    </xf>
    <xf numFmtId="14" fontId="39" fillId="0" borderId="71" xfId="4" applyNumberFormat="1" applyFont="1" applyBorder="1" applyAlignment="1" applyProtection="1">
      <alignment wrapText="1"/>
      <protection locked="0"/>
    </xf>
    <xf numFmtId="9" fontId="29" fillId="19" borderId="3" xfId="2" applyFont="1" applyFill="1" applyBorder="1" applyAlignment="1" applyProtection="1">
      <alignment horizontal="center"/>
    </xf>
    <xf numFmtId="9" fontId="15" fillId="0" borderId="55" xfId="0" applyNumberFormat="1" applyFont="1" applyBorder="1" applyAlignment="1" applyProtection="1">
      <alignment horizontal="center" vertical="center"/>
      <protection locked="0"/>
    </xf>
    <xf numFmtId="44" fontId="10" fillId="11" borderId="55" xfId="2" applyNumberFormat="1" applyFont="1" applyFill="1" applyBorder="1" applyAlignment="1" applyProtection="1">
      <alignment horizontal="right" vertical="center"/>
    </xf>
    <xf numFmtId="14" fontId="21" fillId="0" borderId="37" xfId="0" applyNumberFormat="1" applyFont="1" applyBorder="1" applyProtection="1"/>
    <xf numFmtId="14" fontId="40" fillId="0" borderId="1" xfId="0" applyNumberFormat="1" applyFont="1" applyBorder="1" applyAlignment="1" applyProtection="1">
      <alignment horizontal="left" wrapText="1"/>
    </xf>
    <xf numFmtId="0" fontId="13" fillId="0" borderId="75" xfId="0" applyFont="1" applyBorder="1" applyAlignment="1" applyProtection="1">
      <alignment horizontal="left" vertical="center"/>
      <protection locked="0"/>
    </xf>
    <xf numFmtId="0" fontId="13" fillId="0" borderId="76" xfId="0" applyFont="1" applyBorder="1" applyAlignment="1" applyProtection="1">
      <alignment horizontal="left" vertical="center"/>
      <protection locked="0"/>
    </xf>
    <xf numFmtId="0" fontId="13" fillId="0" borderId="77" xfId="0" applyFont="1" applyBorder="1" applyAlignment="1" applyProtection="1">
      <alignment horizontal="left" vertical="center"/>
      <protection locked="0"/>
    </xf>
    <xf numFmtId="0" fontId="16" fillId="0" borderId="78" xfId="0" applyFont="1" applyBorder="1" applyAlignment="1" applyProtection="1">
      <alignment horizontal="left" vertical="top" wrapText="1"/>
      <protection locked="0"/>
    </xf>
    <xf numFmtId="0" fontId="0" fillId="0" borderId="79" xfId="0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/>
      <protection locked="0"/>
    </xf>
    <xf numFmtId="0" fontId="30" fillId="7" borderId="80" xfId="0" applyFont="1" applyFill="1" applyBorder="1" applyAlignment="1" applyProtection="1">
      <alignment horizontal="left" vertical="center"/>
      <protection locked="0"/>
    </xf>
    <xf numFmtId="0" fontId="30" fillId="7" borderId="81" xfId="0" applyFont="1" applyFill="1" applyBorder="1" applyAlignment="1" applyProtection="1">
      <alignment horizontal="left" vertical="center"/>
      <protection locked="0"/>
    </xf>
    <xf numFmtId="0" fontId="30" fillId="8" borderId="82" xfId="0" applyFont="1" applyFill="1" applyBorder="1" applyAlignment="1" applyProtection="1">
      <alignment horizontal="left" vertical="center"/>
      <protection locked="0"/>
    </xf>
    <xf numFmtId="0" fontId="30" fillId="8" borderId="83" xfId="0" applyFont="1" applyFill="1" applyBorder="1" applyAlignment="1" applyProtection="1">
      <alignment horizontal="left" vertical="center"/>
      <protection locked="0"/>
    </xf>
    <xf numFmtId="0" fontId="30" fillId="8" borderId="84" xfId="0" applyFont="1" applyFill="1" applyBorder="1" applyAlignment="1" applyProtection="1">
      <alignment horizontal="left" vertical="center"/>
      <protection locked="0"/>
    </xf>
    <xf numFmtId="0" fontId="30" fillId="0" borderId="48" xfId="0" applyFont="1" applyBorder="1" applyAlignment="1" applyProtection="1">
      <alignment horizontal="left"/>
      <protection locked="0"/>
    </xf>
    <xf numFmtId="0" fontId="30" fillId="0" borderId="85" xfId="0" applyFont="1" applyBorder="1" applyAlignment="1" applyProtection="1">
      <alignment horizontal="left"/>
      <protection locked="0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76" xfId="0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left" vertical="center"/>
      <protection locked="0"/>
    </xf>
    <xf numFmtId="0" fontId="17" fillId="0" borderId="76" xfId="0" applyFont="1" applyBorder="1" applyAlignment="1" applyProtection="1">
      <alignment horizontal="left" vertical="center"/>
      <protection locked="0"/>
    </xf>
    <xf numFmtId="0" fontId="17" fillId="0" borderId="77" xfId="0" applyFont="1" applyBorder="1" applyAlignment="1" applyProtection="1">
      <alignment horizontal="left" vertical="center"/>
      <protection locked="0"/>
    </xf>
    <xf numFmtId="0" fontId="16" fillId="0" borderId="78" xfId="0" applyFont="1" applyBorder="1" applyAlignment="1" applyProtection="1">
      <alignment horizontal="left" vertical="top"/>
      <protection locked="0"/>
    </xf>
    <xf numFmtId="0" fontId="16" fillId="0" borderId="86" xfId="0" applyFont="1" applyBorder="1" applyAlignment="1" applyProtection="1">
      <alignment horizontal="left" vertical="top"/>
      <protection locked="0"/>
    </xf>
    <xf numFmtId="0" fontId="16" fillId="0" borderId="79" xfId="0" applyFont="1" applyBorder="1" applyAlignment="1" applyProtection="1">
      <alignment horizontal="left" vertical="top"/>
      <protection locked="0"/>
    </xf>
    <xf numFmtId="0" fontId="22" fillId="0" borderId="87" xfId="0" applyFont="1" applyBorder="1" applyAlignment="1" applyProtection="1">
      <alignment horizontal="center" vertical="center" wrapText="1"/>
      <protection locked="0"/>
    </xf>
    <xf numFmtId="0" fontId="22" fillId="0" borderId="67" xfId="0" applyFont="1" applyBorder="1" applyAlignment="1" applyProtection="1">
      <alignment horizontal="center" vertical="center" wrapText="1"/>
      <protection locked="0"/>
    </xf>
    <xf numFmtId="0" fontId="22" fillId="0" borderId="88" xfId="0" applyFont="1" applyBorder="1" applyAlignment="1" applyProtection="1">
      <alignment horizontal="center" vertical="center" wrapText="1"/>
      <protection locked="0"/>
    </xf>
    <xf numFmtId="0" fontId="22" fillId="0" borderId="89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90" xfId="0" applyFont="1" applyBorder="1" applyAlignment="1" applyProtection="1">
      <alignment horizontal="center" vertical="center" wrapText="1"/>
      <protection locked="0"/>
    </xf>
    <xf numFmtId="0" fontId="22" fillId="0" borderId="68" xfId="0" applyFont="1" applyBorder="1" applyAlignment="1" applyProtection="1">
      <alignment horizontal="center" vertical="center" wrapText="1"/>
      <protection locked="0"/>
    </xf>
    <xf numFmtId="0" fontId="22" fillId="0" borderId="91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104" xfId="0" applyFont="1" applyBorder="1" applyAlignment="1" applyProtection="1">
      <alignment horizontal="center" vertical="center" wrapText="1"/>
      <protection locked="0"/>
    </xf>
    <xf numFmtId="0" fontId="22" fillId="0" borderId="105" xfId="0" applyFont="1" applyBorder="1" applyAlignment="1" applyProtection="1">
      <alignment horizontal="center" vertical="center" wrapText="1"/>
      <protection locked="0"/>
    </xf>
    <xf numFmtId="0" fontId="22" fillId="0" borderId="107" xfId="0" applyFont="1" applyBorder="1" applyAlignment="1" applyProtection="1">
      <alignment horizontal="center" vertical="center" wrapText="1"/>
      <protection locked="0"/>
    </xf>
    <xf numFmtId="0" fontId="22" fillId="0" borderId="109" xfId="0" applyFont="1" applyBorder="1" applyAlignment="1" applyProtection="1">
      <alignment horizontal="center" vertical="center" wrapText="1"/>
      <protection locked="0"/>
    </xf>
    <xf numFmtId="0" fontId="22" fillId="0" borderId="103" xfId="0" applyFont="1" applyBorder="1" applyAlignment="1" applyProtection="1">
      <alignment horizontal="center" vertical="center" wrapText="1"/>
      <protection locked="0"/>
    </xf>
    <xf numFmtId="0" fontId="22" fillId="0" borderId="106" xfId="0" applyFont="1" applyBorder="1" applyAlignment="1" applyProtection="1">
      <alignment horizontal="center" vertical="center" wrapText="1"/>
      <protection locked="0"/>
    </xf>
    <xf numFmtId="0" fontId="22" fillId="0" borderId="108" xfId="0" applyFont="1" applyBorder="1" applyAlignment="1" applyProtection="1">
      <alignment horizontal="center" vertical="center" wrapText="1"/>
      <protection locked="0"/>
    </xf>
    <xf numFmtId="0" fontId="38" fillId="0" borderId="104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22" fillId="3" borderId="24" xfId="0" applyFont="1" applyFill="1" applyBorder="1" applyAlignment="1" applyProtection="1">
      <alignment horizontal="center" vertical="center" wrapText="1"/>
    </xf>
    <xf numFmtId="0" fontId="22" fillId="3" borderId="25" xfId="0" applyFont="1" applyFill="1" applyBorder="1" applyAlignment="1" applyProtection="1">
      <alignment horizontal="center" vertical="center" wrapText="1"/>
    </xf>
    <xf numFmtId="2" fontId="22" fillId="0" borderId="9" xfId="0" applyNumberFormat="1" applyFont="1" applyBorder="1" applyAlignment="1" applyProtection="1">
      <alignment horizontal="right" vertical="center"/>
    </xf>
    <xf numFmtId="44" fontId="10" fillId="4" borderId="4" xfId="4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  <xf numFmtId="1" fontId="0" fillId="13" borderId="4" xfId="0" applyNumberForma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left" wrapText="1"/>
    </xf>
    <xf numFmtId="0" fontId="13" fillId="3" borderId="25" xfId="0" applyFont="1" applyFill="1" applyBorder="1" applyAlignment="1" applyProtection="1">
      <alignment horizontal="left" wrapText="1"/>
    </xf>
    <xf numFmtId="0" fontId="22" fillId="3" borderId="25" xfId="0" applyFont="1" applyFill="1" applyBorder="1" applyAlignment="1" applyProtection="1">
      <alignment horizontal="center" wrapText="1"/>
    </xf>
    <xf numFmtId="0" fontId="22" fillId="3" borderId="26" xfId="0" applyFont="1" applyFill="1" applyBorder="1" applyAlignment="1" applyProtection="1">
      <alignment horizontal="center" wrapText="1"/>
    </xf>
    <xf numFmtId="0" fontId="13" fillId="3" borderId="20" xfId="0" applyFont="1" applyFill="1" applyBorder="1" applyAlignment="1" applyProtection="1">
      <alignment horizontal="left" wrapText="1"/>
    </xf>
    <xf numFmtId="0" fontId="13" fillId="3" borderId="2" xfId="0" applyFont="1" applyFill="1" applyBorder="1" applyAlignment="1" applyProtection="1">
      <alignment horizontal="left" wrapText="1"/>
    </xf>
    <xf numFmtId="0" fontId="13" fillId="3" borderId="6" xfId="0" applyFont="1" applyFill="1" applyBorder="1" applyAlignment="1" applyProtection="1">
      <alignment horizontal="left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5" fillId="13" borderId="20" xfId="0" applyFont="1" applyFill="1" applyBorder="1" applyAlignment="1" applyProtection="1"/>
    <xf numFmtId="0" fontId="15" fillId="13" borderId="2" xfId="0" applyFont="1" applyFill="1" applyBorder="1" applyAlignment="1" applyProtection="1"/>
    <xf numFmtId="0" fontId="15" fillId="13" borderId="6" xfId="0" applyFont="1" applyFill="1" applyBorder="1" applyAlignment="1" applyProtection="1"/>
    <xf numFmtId="0" fontId="15" fillId="13" borderId="20" xfId="0" applyFont="1" applyFill="1" applyBorder="1" applyAlignment="1" applyProtection="1">
      <alignment vertical="center" wrapText="1"/>
    </xf>
    <xf numFmtId="0" fontId="15" fillId="13" borderId="2" xfId="0" applyFont="1" applyFill="1" applyBorder="1" applyAlignment="1" applyProtection="1">
      <alignment vertical="center" wrapText="1"/>
    </xf>
    <xf numFmtId="0" fontId="15" fillId="13" borderId="6" xfId="0" applyFont="1" applyFill="1" applyBorder="1" applyAlignment="1" applyProtection="1">
      <alignment vertical="center" wrapText="1"/>
    </xf>
    <xf numFmtId="0" fontId="15" fillId="13" borderId="20" xfId="0" applyFont="1" applyFill="1" applyBorder="1" applyAlignment="1" applyProtection="1">
      <alignment horizontal="left" vertical="center" wrapText="1"/>
    </xf>
    <xf numFmtId="0" fontId="15" fillId="13" borderId="2" xfId="0" applyFont="1" applyFill="1" applyBorder="1" applyAlignment="1" applyProtection="1">
      <alignment horizontal="left" vertical="center" wrapText="1"/>
    </xf>
    <xf numFmtId="0" fontId="15" fillId="13" borderId="6" xfId="0" applyFont="1" applyFill="1" applyBorder="1" applyAlignment="1" applyProtection="1">
      <alignment horizontal="left" vertical="center" wrapText="1"/>
    </xf>
    <xf numFmtId="14" fontId="0" fillId="0" borderId="20" xfId="0" applyNumberFormat="1" applyFont="1" applyBorder="1" applyAlignment="1" applyProtection="1">
      <alignment horizontal="left" vertical="center" wrapText="1"/>
    </xf>
    <xf numFmtId="14" fontId="0" fillId="0" borderId="2" xfId="0" applyNumberFormat="1" applyFont="1" applyBorder="1" applyAlignment="1" applyProtection="1">
      <alignment horizontal="left" vertical="center" wrapText="1"/>
    </xf>
    <xf numFmtId="14" fontId="0" fillId="0" borderId="6" xfId="0" applyNumberFormat="1" applyFont="1" applyBorder="1" applyAlignment="1" applyProtection="1">
      <alignment horizontal="left" vertical="center" wrapText="1"/>
    </xf>
    <xf numFmtId="49" fontId="0" fillId="4" borderId="20" xfId="0" applyNumberForma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6" xfId="0" applyNumberFormat="1" applyFill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/>
    </xf>
    <xf numFmtId="0" fontId="23" fillId="4" borderId="20" xfId="0" applyFont="1" applyFill="1" applyBorder="1" applyAlignment="1" applyProtection="1">
      <alignment horizontal="center" vertical="center" wrapText="1"/>
      <protection locked="0"/>
    </xf>
    <xf numFmtId="0" fontId="23" fillId="4" borderId="6" xfId="0" applyFont="1" applyFill="1" applyBorder="1" applyAlignment="1" applyProtection="1">
      <alignment horizontal="center" vertical="center" wrapText="1"/>
      <protection locked="0"/>
    </xf>
    <xf numFmtId="0" fontId="22" fillId="14" borderId="20" xfId="0" applyFont="1" applyFill="1" applyBorder="1" applyAlignment="1" applyProtection="1">
      <alignment horizontal="center" vertical="center" wrapText="1"/>
      <protection locked="0"/>
    </xf>
    <xf numFmtId="0" fontId="22" fillId="14" borderId="2" xfId="0" applyFont="1" applyFill="1" applyBorder="1" applyAlignment="1" applyProtection="1">
      <alignment horizontal="center" vertical="center" wrapText="1"/>
      <protection locked="0"/>
    </xf>
    <xf numFmtId="0" fontId="22" fillId="14" borderId="6" xfId="0" applyFont="1" applyFill="1" applyBorder="1" applyAlignment="1" applyProtection="1">
      <alignment horizontal="center" vertical="center" wrapText="1"/>
      <protection locked="0"/>
    </xf>
    <xf numFmtId="0" fontId="7" fillId="0" borderId="100" xfId="0" applyFont="1" applyBorder="1" applyAlignment="1" applyProtection="1">
      <alignment horizontal="center" vertical="center" wrapText="1"/>
    </xf>
    <xf numFmtId="0" fontId="7" fillId="0" borderId="101" xfId="0" applyFont="1" applyBorder="1" applyAlignment="1" applyProtection="1">
      <alignment horizontal="center" vertical="center" wrapText="1"/>
    </xf>
    <xf numFmtId="0" fontId="7" fillId="0" borderId="102" xfId="0" applyFont="1" applyBorder="1" applyAlignment="1" applyProtection="1">
      <alignment horizontal="center" vertical="center" wrapText="1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164" fontId="35" fillId="13" borderId="20" xfId="0" applyNumberFormat="1" applyFont="1" applyFill="1" applyBorder="1" applyAlignment="1" applyProtection="1">
      <alignment horizontal="center" vertical="center"/>
    </xf>
    <xf numFmtId="164" fontId="35" fillId="13" borderId="2" xfId="0" applyNumberFormat="1" applyFont="1" applyFill="1" applyBorder="1" applyAlignment="1" applyProtection="1">
      <alignment horizontal="center" vertical="center"/>
    </xf>
    <xf numFmtId="164" fontId="35" fillId="13" borderId="6" xfId="0" applyNumberFormat="1" applyFont="1" applyFill="1" applyBorder="1" applyAlignment="1" applyProtection="1">
      <alignment horizontal="center" vertical="center"/>
    </xf>
    <xf numFmtId="44" fontId="10" fillId="4" borderId="20" xfId="4" applyFont="1" applyFill="1" applyBorder="1" applyAlignment="1" applyProtection="1">
      <alignment horizontal="center" vertical="center"/>
      <protection locked="0"/>
    </xf>
    <xf numFmtId="44" fontId="10" fillId="4" borderId="6" xfId="4" applyFont="1" applyFill="1" applyBorder="1" applyAlignment="1" applyProtection="1">
      <alignment horizontal="center" vertical="center"/>
      <protection locked="0"/>
    </xf>
    <xf numFmtId="44" fontId="13" fillId="17" borderId="4" xfId="4" applyFont="1" applyFill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5" fillId="14" borderId="20" xfId="0" applyFont="1" applyFill="1" applyBorder="1" applyAlignment="1" applyProtection="1">
      <alignment horizontal="left" vertical="top" wrapText="1"/>
      <protection locked="0"/>
    </xf>
    <xf numFmtId="0" fontId="15" fillId="14" borderId="2" xfId="0" applyFont="1" applyFill="1" applyBorder="1" applyAlignment="1" applyProtection="1">
      <alignment horizontal="left" vertical="top" wrapText="1"/>
      <protection locked="0"/>
    </xf>
    <xf numFmtId="0" fontId="15" fillId="14" borderId="6" xfId="0" applyFont="1" applyFill="1" applyBorder="1" applyAlignment="1" applyProtection="1">
      <alignment horizontal="left" vertical="top" wrapText="1"/>
      <protection locked="0"/>
    </xf>
    <xf numFmtId="44" fontId="30" fillId="16" borderId="27" xfId="4" applyFont="1" applyFill="1" applyBorder="1" applyAlignment="1" applyProtection="1">
      <alignment horizontal="center"/>
    </xf>
    <xf numFmtId="44" fontId="30" fillId="16" borderId="28" xfId="4" applyFont="1" applyFill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44" fontId="13" fillId="18" borderId="4" xfId="4" applyFont="1" applyFill="1" applyBorder="1" applyAlignment="1" applyProtection="1">
      <alignment horizontal="center" vertical="center"/>
    </xf>
    <xf numFmtId="44" fontId="30" fillId="12" borderId="27" xfId="4" applyFont="1" applyFill="1" applyBorder="1" applyAlignment="1" applyProtection="1">
      <alignment horizontal="center"/>
    </xf>
    <xf numFmtId="44" fontId="30" fillId="12" borderId="28" xfId="4" applyFont="1" applyFill="1" applyBorder="1" applyAlignment="1" applyProtection="1">
      <alignment horizontal="center"/>
    </xf>
    <xf numFmtId="44" fontId="30" fillId="19" borderId="27" xfId="4" applyFont="1" applyFill="1" applyBorder="1" applyAlignment="1" applyProtection="1">
      <alignment horizontal="center"/>
    </xf>
    <xf numFmtId="44" fontId="30" fillId="19" borderId="28" xfId="4" applyFont="1" applyFill="1" applyBorder="1" applyAlignment="1" applyProtection="1">
      <alignment horizontal="center"/>
    </xf>
    <xf numFmtId="44" fontId="30" fillId="15" borderId="27" xfId="4" applyFont="1" applyFill="1" applyBorder="1" applyAlignment="1" applyProtection="1">
      <alignment horizontal="center"/>
    </xf>
    <xf numFmtId="44" fontId="30" fillId="15" borderId="28" xfId="4" applyFont="1" applyFill="1" applyBorder="1" applyAlignment="1" applyProtection="1">
      <alignment horizontal="center"/>
    </xf>
    <xf numFmtId="44" fontId="13" fillId="16" borderId="5" xfId="4" applyFont="1" applyFill="1" applyBorder="1" applyAlignment="1" applyProtection="1">
      <alignment horizontal="center" vertical="center"/>
    </xf>
    <xf numFmtId="44" fontId="17" fillId="8" borderId="3" xfId="4" applyFont="1" applyFill="1" applyBorder="1" applyAlignment="1" applyProtection="1">
      <alignment horizontal="center" vertical="center"/>
    </xf>
    <xf numFmtId="44" fontId="30" fillId="17" borderId="27" xfId="4" applyFont="1" applyFill="1" applyBorder="1" applyAlignment="1" applyProtection="1">
      <alignment horizontal="center"/>
    </xf>
    <xf numFmtId="44" fontId="30" fillId="17" borderId="28" xfId="4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44" fontId="16" fillId="0" borderId="29" xfId="4" applyFont="1" applyFill="1" applyBorder="1" applyAlignment="1" applyProtection="1">
      <alignment horizontal="center" vertical="center" wrapText="1"/>
    </xf>
    <xf numFmtId="44" fontId="16" fillId="0" borderId="7" xfId="4" applyFont="1" applyFill="1" applyBorder="1" applyAlignment="1" applyProtection="1">
      <alignment horizontal="center" vertical="center" wrapText="1"/>
    </xf>
    <xf numFmtId="44" fontId="16" fillId="0" borderId="8" xfId="4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4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</xf>
    <xf numFmtId="14" fontId="13" fillId="0" borderId="20" xfId="0" applyNumberFormat="1" applyFont="1" applyBorder="1" applyAlignment="1" applyProtection="1">
      <alignment horizontal="left" wrapText="1"/>
    </xf>
    <xf numFmtId="14" fontId="13" fillId="0" borderId="6" xfId="0" applyNumberFormat="1" applyFont="1" applyBorder="1" applyAlignment="1" applyProtection="1">
      <alignment horizontal="left" wrapText="1"/>
    </xf>
  </cellXfs>
  <cellStyles count="5">
    <cellStyle name="Link" xfId="1" builtinId="8"/>
    <cellStyle name="Prozent" xfId="2" builtinId="5"/>
    <cellStyle name="Standard" xfId="0" builtinId="0"/>
    <cellStyle name="Standard 2" xfId="3"/>
    <cellStyle name="Währung" xfId="4" builtin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elle2" displayName="Tabelle2" ref="A1:E11" totalsRowShown="0" headerRowDxfId="4">
  <autoFilter ref="A1:E11"/>
  <tableColumns count="5">
    <tableColumn id="1" name="ja/nein"/>
    <tableColumn id="3" name="Art der entgangenen Einnahmen" dataDxfId="3"/>
    <tableColumn id="4" name="Beantrage Massnahmen" dataDxfId="2"/>
    <tableColumn id="2" name="Schadenszeitraum" dataDxfId="1"/>
    <tableColumn id="5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1"/>
  <sheetViews>
    <sheetView topLeftCell="A22" zoomScale="80" zoomScaleNormal="80" workbookViewId="0">
      <selection activeCell="G46" sqref="G46"/>
    </sheetView>
  </sheetViews>
  <sheetFormatPr baseColWidth="10" defaultRowHeight="14.25" x14ac:dyDescent="0.2"/>
  <cols>
    <col min="1" max="1" width="4.25" style="45" customWidth="1"/>
    <col min="2" max="2" width="31.5" style="45" customWidth="1"/>
    <col min="3" max="3" width="20.125" style="45" customWidth="1"/>
    <col min="4" max="4" width="5.125" style="45" customWidth="1"/>
    <col min="5" max="5" width="21.875" style="45" customWidth="1"/>
    <col min="6" max="6" width="7.5" style="52" customWidth="1"/>
    <col min="7" max="7" width="30.875" style="45" customWidth="1"/>
    <col min="8" max="8" width="27.25" style="45" customWidth="1"/>
    <col min="9" max="9" width="9" style="45" customWidth="1"/>
    <col min="10" max="10" width="67.25" style="45" customWidth="1"/>
    <col min="11" max="16384" width="11" style="45"/>
  </cols>
  <sheetData>
    <row r="2" spans="1:10" ht="18" x14ac:dyDescent="0.25">
      <c r="B2" s="46" t="s">
        <v>73</v>
      </c>
      <c r="C2" s="223" t="s">
        <v>74</v>
      </c>
      <c r="D2" s="223"/>
      <c r="E2" s="223"/>
      <c r="F2" s="47"/>
      <c r="G2" s="48" t="s">
        <v>10</v>
      </c>
      <c r="H2" s="155" t="str">
        <f>IF('Ausfallberechnung KulturUG'!E17="","Name Unternehmung, PLZ Ort",'Ausfallberechnung KulturUG'!E17&amp;", "&amp;'Ausfallberechnung KulturUG'!E20)</f>
        <v>Name Unternehmung, PLZ Ort</v>
      </c>
      <c r="I2" s="49"/>
      <c r="J2" s="50"/>
    </row>
    <row r="3" spans="1:10" ht="15.75" x14ac:dyDescent="0.25">
      <c r="B3" s="51" t="s">
        <v>75</v>
      </c>
      <c r="G3" s="48" t="s">
        <v>14</v>
      </c>
      <c r="H3" s="155" t="str">
        <f>IF('Ausfallberechnung KulturUG'!E21="","Vorname Name",'Ausfallberechnung KulturUG'!E21)</f>
        <v>Vorname Name</v>
      </c>
    </row>
    <row r="4" spans="1:10" ht="15.75" x14ac:dyDescent="0.25">
      <c r="B4" s="17" t="s">
        <v>157</v>
      </c>
      <c r="G4" s="48" t="s">
        <v>116</v>
      </c>
      <c r="H4" s="190" t="str">
        <f>C13</f>
        <v>2021-xxxx</v>
      </c>
    </row>
    <row r="5" spans="1:10" ht="18" x14ac:dyDescent="0.25">
      <c r="B5" s="46"/>
      <c r="G5" s="53"/>
      <c r="H5" s="49"/>
    </row>
    <row r="6" spans="1:10" ht="18" x14ac:dyDescent="0.25">
      <c r="A6" s="54"/>
      <c r="B6" s="55" t="s">
        <v>8</v>
      </c>
      <c r="C6" s="54"/>
      <c r="D6" s="54"/>
      <c r="E6" s="54"/>
      <c r="F6" s="56"/>
      <c r="G6" s="57"/>
      <c r="H6" s="58"/>
      <c r="I6" s="54"/>
      <c r="J6" s="54"/>
    </row>
    <row r="7" spans="1:10" ht="16.5" thickBot="1" x14ac:dyDescent="0.3">
      <c r="B7" s="51"/>
      <c r="G7" s="50"/>
      <c r="H7" s="49"/>
    </row>
    <row r="8" spans="1:10" ht="15" x14ac:dyDescent="0.25">
      <c r="B8" s="59" t="s">
        <v>76</v>
      </c>
      <c r="C8" s="60" t="str">
        <f>IF('Ausfallberechnung KulturUG'!J25="","n/a",'Ausfallberechnung KulturUG'!J25)</f>
        <v>n/a</v>
      </c>
      <c r="G8" s="50"/>
      <c r="H8" s="50"/>
      <c r="I8" s="50"/>
    </row>
    <row r="9" spans="1:10" ht="30" x14ac:dyDescent="0.25">
      <c r="B9" s="183" t="s">
        <v>78</v>
      </c>
      <c r="C9" s="211" t="str">
        <f>IF('Ausfallberechnung KulturUG'!E104=0,"n/a",'Ausfallberechnung KulturUG'!E104)</f>
        <v>n/a</v>
      </c>
      <c r="G9" s="50"/>
      <c r="H9" s="50"/>
      <c r="I9" s="50"/>
    </row>
    <row r="10" spans="1:10" ht="15" x14ac:dyDescent="0.25">
      <c r="B10" s="183"/>
      <c r="C10" s="184"/>
      <c r="G10" s="50"/>
      <c r="H10" s="50"/>
      <c r="I10" s="50"/>
    </row>
    <row r="11" spans="1:10" ht="15" x14ac:dyDescent="0.25">
      <c r="B11" s="188" t="s">
        <v>131</v>
      </c>
      <c r="C11" s="189"/>
      <c r="G11" s="50"/>
      <c r="H11" s="50"/>
      <c r="I11" s="50"/>
    </row>
    <row r="12" spans="1:10" ht="20.100000000000001" customHeight="1" x14ac:dyDescent="0.25">
      <c r="B12" s="61" t="s">
        <v>77</v>
      </c>
      <c r="C12" s="62" t="s">
        <v>112</v>
      </c>
      <c r="G12" s="50"/>
      <c r="H12" s="50"/>
      <c r="I12" s="50"/>
    </row>
    <row r="13" spans="1:10" ht="20.100000000000001" customHeight="1" x14ac:dyDescent="0.25">
      <c r="B13" s="185" t="s">
        <v>116</v>
      </c>
      <c r="C13" s="187" t="s">
        <v>117</v>
      </c>
      <c r="G13" s="50"/>
      <c r="H13" s="50"/>
      <c r="I13" s="50"/>
    </row>
    <row r="14" spans="1:10" ht="20.100000000000001" customHeight="1" x14ac:dyDescent="0.25">
      <c r="B14" s="185" t="s">
        <v>127</v>
      </c>
      <c r="C14" s="187"/>
      <c r="G14" s="50"/>
      <c r="H14" s="50"/>
      <c r="I14" s="50"/>
    </row>
    <row r="15" spans="1:10" ht="20.100000000000001" customHeight="1" x14ac:dyDescent="0.25">
      <c r="B15" s="185" t="s">
        <v>128</v>
      </c>
      <c r="C15" s="187"/>
      <c r="G15" s="50"/>
      <c r="H15" s="50"/>
      <c r="I15" s="50"/>
    </row>
    <row r="16" spans="1:10" ht="20.100000000000001" customHeight="1" x14ac:dyDescent="0.25">
      <c r="B16" s="185" t="s">
        <v>129</v>
      </c>
      <c r="C16" s="187"/>
      <c r="G16" s="50"/>
      <c r="H16" s="50"/>
      <c r="I16" s="50"/>
    </row>
    <row r="17" spans="1:10" ht="20.100000000000001" customHeight="1" x14ac:dyDescent="0.25">
      <c r="B17" s="185" t="s">
        <v>130</v>
      </c>
      <c r="C17" s="187"/>
      <c r="G17" s="50"/>
      <c r="H17" s="50"/>
      <c r="I17" s="50"/>
    </row>
    <row r="18" spans="1:10" ht="20.100000000000001" customHeight="1" thickBot="1" x14ac:dyDescent="0.3">
      <c r="B18" s="186" t="s">
        <v>146</v>
      </c>
      <c r="C18" s="212"/>
      <c r="G18" s="50"/>
      <c r="H18" s="50"/>
      <c r="I18" s="50"/>
    </row>
    <row r="19" spans="1:10" ht="34.5" customHeight="1" x14ac:dyDescent="0.25">
      <c r="B19" s="51"/>
      <c r="G19" s="50"/>
      <c r="H19" s="49"/>
    </row>
    <row r="20" spans="1:10" ht="18" x14ac:dyDescent="0.25">
      <c r="A20" s="54"/>
      <c r="B20" s="55" t="s">
        <v>79</v>
      </c>
      <c r="C20" s="54"/>
      <c r="D20" s="54"/>
      <c r="E20" s="54"/>
      <c r="F20" s="56"/>
      <c r="G20" s="57"/>
      <c r="H20" s="58"/>
      <c r="I20" s="54"/>
      <c r="J20" s="54"/>
    </row>
    <row r="21" spans="1:10" ht="15" thickBot="1" x14ac:dyDescent="0.25"/>
    <row r="22" spans="1:10" ht="21.75" customHeight="1" thickBot="1" x14ac:dyDescent="0.25">
      <c r="B22" s="224" t="s">
        <v>47</v>
      </c>
      <c r="C22" s="225"/>
      <c r="D22" s="63"/>
      <c r="E22" s="226" t="s">
        <v>80</v>
      </c>
      <c r="F22" s="227"/>
      <c r="G22" s="227"/>
      <c r="H22" s="227"/>
      <c r="I22" s="228"/>
      <c r="J22" s="173" t="s">
        <v>98</v>
      </c>
    </row>
    <row r="23" spans="1:10" ht="30" x14ac:dyDescent="0.25">
      <c r="B23" s="64" t="str">
        <f>'Detailberechnung KF'!B12</f>
        <v>Ticketverkäufe</v>
      </c>
      <c r="C23" s="65">
        <f>'Detailberechnung KF'!E12</f>
        <v>0</v>
      </c>
      <c r="D23" s="66"/>
      <c r="E23" s="67">
        <f>'Detailberechnung KF'!$E$40</f>
        <v>0</v>
      </c>
      <c r="F23" s="159"/>
      <c r="G23" s="162" t="s">
        <v>121</v>
      </c>
      <c r="H23" s="69"/>
      <c r="I23" s="70"/>
      <c r="J23" s="175"/>
    </row>
    <row r="24" spans="1:10" x14ac:dyDescent="0.2">
      <c r="B24" s="64" t="str">
        <f>'Detailberechnung KF'!B13</f>
        <v>Gastronomieeinnahmen</v>
      </c>
      <c r="C24" s="65">
        <f>'Detailberechnung KF'!E13</f>
        <v>0</v>
      </c>
      <c r="D24" s="66"/>
      <c r="E24" s="67"/>
      <c r="F24" s="68"/>
      <c r="G24" s="72"/>
      <c r="H24" s="69"/>
      <c r="I24" s="70"/>
      <c r="J24" s="176"/>
    </row>
    <row r="25" spans="1:10" ht="29.25" x14ac:dyDescent="0.2">
      <c r="B25" s="64" t="str">
        <f>'Detailberechnung KF'!B14</f>
        <v>Shop- &amp; Garderobeeinnahmen</v>
      </c>
      <c r="C25" s="65">
        <f>'Detailberechnung KF'!E14</f>
        <v>0</v>
      </c>
      <c r="D25" s="66"/>
      <c r="E25" s="67">
        <f>'Ausfallberechnung KulturUG'!$G$53</f>
        <v>0</v>
      </c>
      <c r="F25" s="68" t="s">
        <v>7</v>
      </c>
      <c r="G25" s="72" t="s">
        <v>120</v>
      </c>
      <c r="H25" s="69"/>
      <c r="I25" s="70"/>
      <c r="J25" s="176"/>
    </row>
    <row r="26" spans="1:10" ht="40.5" x14ac:dyDescent="0.2">
      <c r="B26" s="64" t="str">
        <f>'Detailberechnung KF'!B15</f>
        <v>Drittmittel (private Kulturförderung, Sponsoring, Mäzenatenum, Spenden)</v>
      </c>
      <c r="C26" s="65">
        <f>'Detailberechnung KF'!E15</f>
        <v>0</v>
      </c>
      <c r="D26" s="66"/>
      <c r="E26" s="67">
        <f>SUM(($C$38-$E$23)*$I$26)</f>
        <v>0</v>
      </c>
      <c r="F26" s="163" t="str">
        <f>IF(I26=0,"nein","ja")</f>
        <v>nein</v>
      </c>
      <c r="G26" s="72" t="s">
        <v>119</v>
      </c>
      <c r="H26" s="180" t="s">
        <v>81</v>
      </c>
      <c r="I26" s="164">
        <v>0</v>
      </c>
      <c r="J26" s="176"/>
    </row>
    <row r="27" spans="1:10" x14ac:dyDescent="0.2">
      <c r="B27" s="64" t="str">
        <f>'Detailberechnung KF'!B16</f>
        <v>Vermietungserträge</v>
      </c>
      <c r="C27" s="65">
        <f>'Detailberechnung KF'!E16</f>
        <v>0</v>
      </c>
      <c r="D27" s="66"/>
      <c r="E27" s="67"/>
      <c r="F27" s="71"/>
      <c r="G27" s="72"/>
      <c r="H27" s="73"/>
      <c r="I27" s="70"/>
      <c r="J27" s="176"/>
    </row>
    <row r="28" spans="1:10" ht="42.75" customHeight="1" x14ac:dyDescent="0.2">
      <c r="B28" s="64" t="str">
        <f>'Detailberechnung KF'!B17</f>
        <v>Dienstleistungserträge</v>
      </c>
      <c r="C28" s="65">
        <f>'Detailberechnung KF'!E17</f>
        <v>0</v>
      </c>
      <c r="D28" s="66"/>
      <c r="E28" s="67">
        <f>SUM('Ausfallberechnung KulturUG'!$G$55:$G$57)</f>
        <v>0</v>
      </c>
      <c r="F28" s="68" t="s">
        <v>7</v>
      </c>
      <c r="G28" s="72" t="s">
        <v>123</v>
      </c>
      <c r="H28" s="73"/>
      <c r="I28" s="70"/>
      <c r="J28" s="176"/>
    </row>
    <row r="29" spans="1:10" ht="47.25" customHeight="1" x14ac:dyDescent="0.2">
      <c r="B29" s="64" t="str">
        <f>'Detailberechnung KF'!B18</f>
        <v>öffentliche Kulturfördergelder</v>
      </c>
      <c r="C29" s="65">
        <f>'Detailberechnung KF'!E18</f>
        <v>0</v>
      </c>
      <c r="D29" s="66"/>
      <c r="E29" s="67">
        <f>-SUM($E$28-'Detailberechnung KF'!$I$55)</f>
        <v>0</v>
      </c>
      <c r="F29" s="159" t="str">
        <f>IF(E29=0,"nein","ja")</f>
        <v>nein</v>
      </c>
      <c r="G29" s="72" t="s">
        <v>148</v>
      </c>
      <c r="H29" s="73"/>
      <c r="I29" s="70"/>
      <c r="J29" s="176"/>
    </row>
    <row r="30" spans="1:10" ht="29.25" x14ac:dyDescent="0.2">
      <c r="B30" s="216" t="str">
        <f>'Detailberechnung KF'!B19</f>
        <v>Weitere Einnahmen auflisten</v>
      </c>
      <c r="C30" s="65">
        <f>'Detailberechnung KF'!E19</f>
        <v>0</v>
      </c>
      <c r="D30" s="66"/>
      <c r="E30" s="67">
        <f>IF($I$30="",0,-SUM(($E$28+$E$29)*$I$30))</f>
        <v>0</v>
      </c>
      <c r="F30" s="159" t="str">
        <f>IF(I30="","nein","ja")</f>
        <v>nein</v>
      </c>
      <c r="G30" s="162" t="s">
        <v>124</v>
      </c>
      <c r="H30" s="179" t="s">
        <v>126</v>
      </c>
      <c r="I30" s="168" t="str">
        <f>IF($E$23=0,"",SUM($E$23/$C$38))</f>
        <v/>
      </c>
      <c r="J30" s="176"/>
    </row>
    <row r="31" spans="1:10" x14ac:dyDescent="0.2">
      <c r="B31" s="216" t="str">
        <f>'Detailberechnung KF'!B20</f>
        <v>Weitere Einnahmen auflisten</v>
      </c>
      <c r="C31" s="65">
        <f>'Detailberechnung KF'!E20</f>
        <v>0</v>
      </c>
      <c r="D31" s="66"/>
      <c r="E31" s="67"/>
      <c r="F31" s="159"/>
      <c r="G31" s="162"/>
      <c r="H31" s="179"/>
      <c r="I31" s="70"/>
      <c r="J31" s="176"/>
    </row>
    <row r="32" spans="1:10" x14ac:dyDescent="0.2">
      <c r="B32" s="216" t="str">
        <f>'Detailberechnung KF'!B21</f>
        <v>Weitere Einnahmen auflisten</v>
      </c>
      <c r="C32" s="65">
        <f>'Detailberechnung KF'!E21</f>
        <v>0</v>
      </c>
      <c r="D32" s="66"/>
      <c r="E32" s="67">
        <f>'Ausfallberechnung KulturUG'!$G$59</f>
        <v>0</v>
      </c>
      <c r="F32" s="68" t="s">
        <v>7</v>
      </c>
      <c r="G32" s="69" t="s">
        <v>113</v>
      </c>
      <c r="H32" s="69"/>
      <c r="I32" s="70"/>
      <c r="J32" s="176"/>
    </row>
    <row r="33" spans="1:10" x14ac:dyDescent="0.2">
      <c r="B33" s="64"/>
      <c r="C33" s="65"/>
      <c r="D33" s="66"/>
      <c r="E33" s="67"/>
      <c r="F33" s="68"/>
      <c r="G33" s="72"/>
      <c r="H33" s="69"/>
      <c r="I33" s="70"/>
      <c r="J33" s="176"/>
    </row>
    <row r="34" spans="1:10" x14ac:dyDescent="0.2">
      <c r="B34" s="74" t="s">
        <v>82</v>
      </c>
      <c r="C34" s="65">
        <f>-'Detailberechnung KF'!G23</f>
        <v>0</v>
      </c>
      <c r="D34" s="66"/>
      <c r="E34" s="167">
        <v>0</v>
      </c>
      <c r="F34" s="68" t="s">
        <v>7</v>
      </c>
      <c r="G34" s="69" t="s">
        <v>2</v>
      </c>
      <c r="H34" s="69"/>
      <c r="I34" s="70"/>
      <c r="J34" s="176"/>
    </row>
    <row r="35" spans="1:10" x14ac:dyDescent="0.2">
      <c r="B35" s="74"/>
      <c r="C35" s="65"/>
      <c r="D35" s="66"/>
      <c r="E35" s="67"/>
      <c r="F35" s="68"/>
      <c r="G35" s="69"/>
      <c r="H35" s="69"/>
      <c r="I35" s="70"/>
      <c r="J35" s="176"/>
    </row>
    <row r="36" spans="1:10" ht="25.5" x14ac:dyDescent="0.2">
      <c r="B36" s="74"/>
      <c r="C36" s="65"/>
      <c r="D36" s="66"/>
      <c r="E36" s="172">
        <f>'Ausfallberechnung KulturUG'!G58</f>
        <v>0</v>
      </c>
      <c r="F36" s="159" t="str">
        <f>IF(E36="","nein","ja")</f>
        <v>ja</v>
      </c>
      <c r="G36" s="72" t="s">
        <v>122</v>
      </c>
      <c r="H36" s="69"/>
      <c r="I36" s="70"/>
      <c r="J36" s="176"/>
    </row>
    <row r="37" spans="1:10" x14ac:dyDescent="0.2">
      <c r="B37" s="75"/>
      <c r="C37" s="76"/>
      <c r="D37" s="66"/>
      <c r="E37" s="77"/>
      <c r="F37" s="78"/>
      <c r="G37" s="79"/>
      <c r="H37" s="79"/>
      <c r="I37" s="80"/>
      <c r="J37" s="177"/>
    </row>
    <row r="38" spans="1:10" ht="25.5" customHeight="1" thickBot="1" x14ac:dyDescent="0.3">
      <c r="B38" s="81" t="s">
        <v>83</v>
      </c>
      <c r="C38" s="82">
        <f>SUM(C23:C37)</f>
        <v>0</v>
      </c>
      <c r="D38" s="83"/>
      <c r="E38" s="84">
        <f>SUM(E23:E37)</f>
        <v>0</v>
      </c>
      <c r="F38" s="85"/>
      <c r="G38" s="229" t="s">
        <v>84</v>
      </c>
      <c r="H38" s="229"/>
      <c r="I38" s="230"/>
      <c r="J38" s="174"/>
    </row>
    <row r="39" spans="1:10" ht="40.5" customHeight="1" x14ac:dyDescent="0.2">
      <c r="C39" s="86"/>
      <c r="D39" s="86"/>
      <c r="E39" s="86"/>
      <c r="F39" s="87"/>
    </row>
    <row r="40" spans="1:10" ht="18" x14ac:dyDescent="0.25">
      <c r="A40" s="54"/>
      <c r="B40" s="55" t="s">
        <v>85</v>
      </c>
      <c r="C40" s="54"/>
      <c r="D40" s="54"/>
      <c r="E40" s="54"/>
      <c r="F40" s="56"/>
      <c r="G40" s="57"/>
      <c r="H40" s="58"/>
      <c r="I40" s="54"/>
      <c r="J40" s="54"/>
    </row>
    <row r="41" spans="1:10" ht="15" thickBot="1" x14ac:dyDescent="0.25">
      <c r="C41" s="86"/>
      <c r="D41" s="86"/>
      <c r="E41" s="86"/>
      <c r="F41" s="87"/>
    </row>
    <row r="42" spans="1:10" ht="32.25" customHeight="1" thickBot="1" x14ac:dyDescent="0.25">
      <c r="B42" s="231" t="s">
        <v>86</v>
      </c>
      <c r="C42" s="232"/>
      <c r="D42" s="232"/>
      <c r="E42" s="233"/>
      <c r="F42" s="87"/>
    </row>
    <row r="43" spans="1:10" ht="25.5" customHeight="1" x14ac:dyDescent="0.2">
      <c r="B43" s="88" t="s">
        <v>83</v>
      </c>
      <c r="C43" s="89"/>
      <c r="D43" s="89"/>
      <c r="E43" s="90">
        <f>C38</f>
        <v>0</v>
      </c>
      <c r="F43" s="87"/>
    </row>
    <row r="44" spans="1:10" ht="28.5" customHeight="1" x14ac:dyDescent="0.2">
      <c r="B44" s="91" t="s">
        <v>88</v>
      </c>
      <c r="C44" s="92"/>
      <c r="D44" s="92"/>
      <c r="E44" s="160">
        <f>'Ausfallberechnung KulturUG'!E102</f>
        <v>0</v>
      </c>
      <c r="F44" s="87"/>
    </row>
    <row r="45" spans="1:10" ht="36.75" customHeight="1" x14ac:dyDescent="0.2">
      <c r="B45" s="169" t="s">
        <v>87</v>
      </c>
      <c r="C45" s="170"/>
      <c r="D45" s="170"/>
      <c r="E45" s="171">
        <f>-$E$38</f>
        <v>0</v>
      </c>
      <c r="F45" s="87"/>
    </row>
    <row r="46" spans="1:10" ht="32.25" customHeight="1" x14ac:dyDescent="0.2">
      <c r="B46" s="93" t="s">
        <v>89</v>
      </c>
      <c r="C46" s="94"/>
      <c r="D46" s="94"/>
      <c r="E46" s="95">
        <f>SUM(E43:E45)</f>
        <v>0</v>
      </c>
      <c r="F46" s="87"/>
    </row>
    <row r="47" spans="1:10" ht="30.75" customHeight="1" thickBot="1" x14ac:dyDescent="0.25">
      <c r="B47" s="96" t="s">
        <v>90</v>
      </c>
      <c r="C47" s="97"/>
      <c r="D47" s="97"/>
      <c r="E47" s="98">
        <f>(E46)*0.8</f>
        <v>0</v>
      </c>
      <c r="F47" s="87"/>
    </row>
    <row r="48" spans="1:10" ht="34.5" customHeight="1" thickBot="1" x14ac:dyDescent="0.25">
      <c r="B48" s="234" t="s">
        <v>91</v>
      </c>
      <c r="C48" s="235"/>
      <c r="D48" s="236"/>
      <c r="E48" s="99">
        <f>ROUND(E47,0)</f>
        <v>0</v>
      </c>
      <c r="F48" s="87"/>
    </row>
    <row r="49" spans="1:10" ht="22.5" customHeight="1" thickBot="1" x14ac:dyDescent="0.25">
      <c r="B49" s="218" t="s">
        <v>92</v>
      </c>
      <c r="C49" s="219"/>
      <c r="D49" s="220"/>
      <c r="E49" s="161" t="str">
        <f>IF(E48=0,"",E48/C9)</f>
        <v/>
      </c>
    </row>
    <row r="50" spans="1:10" ht="22.5" customHeight="1" thickBot="1" x14ac:dyDescent="0.25">
      <c r="B50" s="218" t="s">
        <v>159</v>
      </c>
      <c r="C50" s="220"/>
      <c r="D50" s="214">
        <f>'Ausfallberechnung KulturUG'!L104</f>
        <v>0</v>
      </c>
      <c r="E50" s="215" t="str">
        <f>IF('Ausfallberechnung KulturUG'!J104=0,"",'Ausfallberechnung KulturUG'!J104)</f>
        <v/>
      </c>
    </row>
    <row r="51" spans="1:10" ht="37.5" customHeight="1" thickBot="1" x14ac:dyDescent="0.3">
      <c r="B51" s="100"/>
      <c r="C51" s="101"/>
      <c r="D51" s="101"/>
      <c r="E51" s="101"/>
    </row>
    <row r="52" spans="1:10" ht="18.75" thickBot="1" x14ac:dyDescent="0.3">
      <c r="B52" s="102"/>
      <c r="C52" s="103" t="s">
        <v>93</v>
      </c>
      <c r="D52" s="104"/>
      <c r="E52" s="105" t="s">
        <v>94</v>
      </c>
    </row>
    <row r="53" spans="1:10" ht="36" x14ac:dyDescent="0.25">
      <c r="B53" s="106" t="s">
        <v>95</v>
      </c>
      <c r="C53" s="107"/>
      <c r="D53" s="108"/>
      <c r="E53" s="109">
        <v>0</v>
      </c>
      <c r="G53" s="110"/>
      <c r="H53" s="111"/>
      <c r="I53" s="111"/>
    </row>
    <row r="54" spans="1:10" ht="15" x14ac:dyDescent="0.25">
      <c r="B54" s="112" t="s">
        <v>96</v>
      </c>
      <c r="C54" s="178" t="s">
        <v>125</v>
      </c>
      <c r="D54" s="113"/>
      <c r="E54" s="114"/>
      <c r="G54" s="110"/>
      <c r="H54" s="111"/>
      <c r="I54" s="111"/>
    </row>
    <row r="55" spans="1:10" ht="15.75" thickBot="1" x14ac:dyDescent="0.3">
      <c r="B55" s="112" t="s">
        <v>156</v>
      </c>
      <c r="C55" s="178" t="s">
        <v>125</v>
      </c>
      <c r="D55" s="113"/>
      <c r="E55" s="114"/>
      <c r="G55" s="110"/>
      <c r="H55" s="111"/>
      <c r="I55" s="111"/>
    </row>
    <row r="56" spans="1:10" ht="32.25" customHeight="1" thickBot="1" x14ac:dyDescent="0.3">
      <c r="B56" s="115" t="s">
        <v>97</v>
      </c>
      <c r="C56" s="116" t="s">
        <v>93</v>
      </c>
      <c r="D56" s="117"/>
      <c r="E56" s="118">
        <v>0</v>
      </c>
      <c r="G56" s="110"/>
      <c r="H56" s="111"/>
      <c r="I56" s="111"/>
    </row>
    <row r="57" spans="1:10" ht="29.25" customHeight="1" x14ac:dyDescent="0.2"/>
    <row r="58" spans="1:10" ht="18" x14ac:dyDescent="0.25">
      <c r="A58" s="54"/>
      <c r="B58" s="55" t="s">
        <v>98</v>
      </c>
      <c r="C58" s="54"/>
      <c r="D58" s="54"/>
      <c r="E58" s="54"/>
      <c r="F58" s="56"/>
      <c r="G58" s="57"/>
      <c r="H58" s="58"/>
      <c r="I58" s="54"/>
      <c r="J58" s="54"/>
    </row>
    <row r="59" spans="1:10" ht="15" thickBot="1" x14ac:dyDescent="0.25"/>
    <row r="60" spans="1:10" ht="26.25" customHeight="1" x14ac:dyDescent="0.25">
      <c r="B60" s="119" t="s">
        <v>99</v>
      </c>
      <c r="C60" s="120"/>
      <c r="D60" s="120"/>
      <c r="E60" s="121"/>
      <c r="G60" s="122" t="s">
        <v>118</v>
      </c>
      <c r="H60" s="123"/>
    </row>
    <row r="61" spans="1:10" ht="322.5" customHeight="1" thickBot="1" x14ac:dyDescent="0.25">
      <c r="B61" s="237"/>
      <c r="C61" s="238"/>
      <c r="D61" s="238"/>
      <c r="E61" s="239"/>
      <c r="G61" s="221"/>
      <c r="H61" s="222"/>
    </row>
  </sheetData>
  <sheetProtection formatCells="0" formatColumns="0" formatRows="0" insertColumns="0" insertRows="0" sort="0" autoFilter="0"/>
  <mergeCells count="10">
    <mergeCell ref="B49:D49"/>
    <mergeCell ref="G61:H61"/>
    <mergeCell ref="C2:E2"/>
    <mergeCell ref="B22:C22"/>
    <mergeCell ref="E22:I22"/>
    <mergeCell ref="G38:I38"/>
    <mergeCell ref="B42:E42"/>
    <mergeCell ref="B48:D48"/>
    <mergeCell ref="B61:E61"/>
    <mergeCell ref="B50:C50"/>
  </mergeCells>
  <dataValidations count="1">
    <dataValidation type="list" allowBlank="1" showInputMessage="1" showErrorMessage="1" sqref="C54:C55">
      <formula1>"einverstanden,Rückmeldung offen"</formula1>
    </dataValidation>
  </dataValidations>
  <pageMargins left="0.70866141732283472" right="0.70866141732283472" top="0.78740157480314965" bottom="0.78740157480314965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selection activeCell="D19" sqref="D19"/>
    </sheetView>
  </sheetViews>
  <sheetFormatPr baseColWidth="10" defaultRowHeight="14.25" x14ac:dyDescent="0.2"/>
  <cols>
    <col min="1" max="1" width="3.125" style="45" customWidth="1"/>
    <col min="2" max="2" width="17" style="45" customWidth="1"/>
    <col min="3" max="3" width="22.125" style="45" customWidth="1"/>
    <col min="4" max="4" width="37.125" style="45" customWidth="1"/>
    <col min="5" max="5" width="16.25" style="45" customWidth="1"/>
    <col min="6" max="6" width="17.125" style="45" customWidth="1"/>
    <col min="7" max="7" width="16.75" style="45" customWidth="1"/>
    <col min="8" max="8" width="15.625" style="45" customWidth="1"/>
    <col min="9" max="9" width="16.875" style="45" customWidth="1"/>
    <col min="10" max="10" width="6.625" style="45" customWidth="1"/>
    <col min="11" max="12" width="11.125" style="45" bestFit="1" customWidth="1"/>
    <col min="13" max="13" width="6" style="45" customWidth="1"/>
    <col min="14" max="14" width="11.125" style="45" bestFit="1" customWidth="1"/>
    <col min="15" max="15" width="12.5" style="45" customWidth="1"/>
    <col min="16" max="16" width="6.5" style="45" customWidth="1"/>
    <col min="17" max="17" width="11.625" style="45" customWidth="1"/>
    <col min="18" max="16384" width="11" style="45"/>
  </cols>
  <sheetData>
    <row r="1" spans="1:9" x14ac:dyDescent="0.2">
      <c r="A1" s="45" t="s">
        <v>38</v>
      </c>
    </row>
    <row r="2" spans="1:9" ht="15" x14ac:dyDescent="0.25">
      <c r="B2" s="124" t="s">
        <v>100</v>
      </c>
      <c r="C2" s="124"/>
      <c r="E2" s="50" t="s">
        <v>114</v>
      </c>
      <c r="F2" s="125" t="str">
        <f>Hauptberechnung!H2</f>
        <v>Name Unternehmung, PLZ Ort</v>
      </c>
    </row>
    <row r="3" spans="1:9" ht="15" x14ac:dyDescent="0.25">
      <c r="B3" s="45" t="s">
        <v>101</v>
      </c>
      <c r="E3" s="50" t="s">
        <v>115</v>
      </c>
      <c r="F3" s="125" t="str">
        <f>Hauptberechnung!H4</f>
        <v>2021-xxxx</v>
      </c>
    </row>
    <row r="4" spans="1:9" ht="15" thickBot="1" x14ac:dyDescent="0.25"/>
    <row r="5" spans="1:9" ht="23.25" thickBot="1" x14ac:dyDescent="0.25">
      <c r="B5" s="126" t="s">
        <v>102</v>
      </c>
      <c r="C5" s="127" t="str">
        <f>Hauptberechnung!C8</f>
        <v>n/a</v>
      </c>
      <c r="D5" s="128"/>
      <c r="E5" s="69"/>
    </row>
    <row r="7" spans="1:9" ht="15" x14ac:dyDescent="0.25">
      <c r="A7" s="129"/>
      <c r="B7" s="130" t="s">
        <v>47</v>
      </c>
      <c r="C7" s="129"/>
      <c r="D7" s="129"/>
      <c r="E7" s="129"/>
      <c r="F7" s="129"/>
      <c r="G7" s="129"/>
      <c r="H7" s="129"/>
      <c r="I7" s="129"/>
    </row>
    <row r="9" spans="1:9" x14ac:dyDescent="0.2">
      <c r="B9" s="249" t="s">
        <v>5</v>
      </c>
      <c r="C9" s="249" t="s">
        <v>105</v>
      </c>
      <c r="D9" s="249" t="s">
        <v>111</v>
      </c>
      <c r="E9" s="249" t="s">
        <v>105</v>
      </c>
      <c r="F9" s="249" t="s">
        <v>106</v>
      </c>
      <c r="G9" s="249" t="s">
        <v>107</v>
      </c>
    </row>
    <row r="10" spans="1:9" x14ac:dyDescent="0.2">
      <c r="B10" s="244"/>
      <c r="C10" s="244"/>
      <c r="D10" s="244"/>
      <c r="E10" s="244"/>
      <c r="F10" s="244"/>
      <c r="G10" s="244"/>
    </row>
    <row r="11" spans="1:9" x14ac:dyDescent="0.2">
      <c r="B11" s="245"/>
      <c r="C11" s="245"/>
      <c r="D11" s="245"/>
      <c r="E11" s="245"/>
      <c r="F11" s="245"/>
      <c r="G11" s="245"/>
    </row>
    <row r="12" spans="1:9" x14ac:dyDescent="0.2">
      <c r="B12" s="149" t="str">
        <f>'Ausfallberechnung KulturUG'!D38</f>
        <v>Ticketverkäufe</v>
      </c>
      <c r="C12" s="150">
        <f>'Ausfallberechnung KulturUG'!E38</f>
        <v>0</v>
      </c>
      <c r="D12" s="151"/>
      <c r="E12" s="150">
        <f t="shared" ref="E12:E22" si="0">IF(C12="","",IF(D12="",C12,SUM(C12*D12)))</f>
        <v>0</v>
      </c>
      <c r="F12" s="131" t="s">
        <v>7</v>
      </c>
      <c r="G12" s="132" t="str">
        <f>IF(F12="ja",SUM(E12-((E12/107.7)*100)),"")</f>
        <v/>
      </c>
    </row>
    <row r="13" spans="1:9" x14ac:dyDescent="0.2">
      <c r="B13" s="149" t="str">
        <f>'Ausfallberechnung KulturUG'!D39</f>
        <v>Gastronomieeinnahmen</v>
      </c>
      <c r="C13" s="150">
        <f>'Ausfallberechnung KulturUG'!E39</f>
        <v>0</v>
      </c>
      <c r="D13" s="151"/>
      <c r="E13" s="150">
        <f t="shared" si="0"/>
        <v>0</v>
      </c>
      <c r="F13" s="131" t="s">
        <v>7</v>
      </c>
      <c r="G13" s="132" t="str">
        <f t="shared" ref="G13:G21" si="1">IF(F13="ja",SUM(E13-((E13/107.7)*100)),"")</f>
        <v/>
      </c>
    </row>
    <row r="14" spans="1:9" ht="22.5" x14ac:dyDescent="0.2">
      <c r="B14" s="149" t="str">
        <f>'Ausfallberechnung KulturUG'!D40</f>
        <v>Shop- &amp; Garderobeeinnahmen</v>
      </c>
      <c r="C14" s="150">
        <f>'Ausfallberechnung KulturUG'!E40</f>
        <v>0</v>
      </c>
      <c r="D14" s="151"/>
      <c r="E14" s="150">
        <f t="shared" si="0"/>
        <v>0</v>
      </c>
      <c r="F14" s="131" t="s">
        <v>7</v>
      </c>
      <c r="G14" s="132" t="str">
        <f t="shared" si="1"/>
        <v/>
      </c>
    </row>
    <row r="15" spans="1:9" ht="45" x14ac:dyDescent="0.2">
      <c r="B15" s="149" t="str">
        <f>'Ausfallberechnung KulturUG'!D41</f>
        <v>Drittmittel (private Kulturförderung, Sponsoring, Mäzenatenum, Spenden)</v>
      </c>
      <c r="C15" s="150">
        <f>'Ausfallberechnung KulturUG'!E41</f>
        <v>0</v>
      </c>
      <c r="D15" s="151"/>
      <c r="E15" s="150">
        <f t="shared" si="0"/>
        <v>0</v>
      </c>
      <c r="F15" s="131" t="s">
        <v>7</v>
      </c>
      <c r="G15" s="132" t="str">
        <f t="shared" si="1"/>
        <v/>
      </c>
    </row>
    <row r="16" spans="1:9" x14ac:dyDescent="0.2">
      <c r="B16" s="149" t="str">
        <f>'Ausfallberechnung KulturUG'!D42</f>
        <v>Vermietungserträge</v>
      </c>
      <c r="C16" s="150">
        <f>'Ausfallberechnung KulturUG'!E42</f>
        <v>0</v>
      </c>
      <c r="D16" s="151"/>
      <c r="E16" s="150">
        <f t="shared" si="0"/>
        <v>0</v>
      </c>
      <c r="F16" s="131" t="s">
        <v>7</v>
      </c>
      <c r="G16" s="132" t="str">
        <f t="shared" si="1"/>
        <v/>
      </c>
    </row>
    <row r="17" spans="1:9" x14ac:dyDescent="0.2">
      <c r="B17" s="149" t="str">
        <f>'Ausfallberechnung KulturUG'!D43</f>
        <v>Dienstleistungserträge</v>
      </c>
      <c r="C17" s="150">
        <f>'Ausfallberechnung KulturUG'!E43</f>
        <v>0</v>
      </c>
      <c r="D17" s="151"/>
      <c r="E17" s="150">
        <f t="shared" si="0"/>
        <v>0</v>
      </c>
      <c r="F17" s="131" t="s">
        <v>7</v>
      </c>
      <c r="G17" s="132" t="str">
        <f t="shared" si="1"/>
        <v/>
      </c>
    </row>
    <row r="18" spans="1:9" ht="22.5" x14ac:dyDescent="0.2">
      <c r="B18" s="149" t="str">
        <f>'Ausfallberechnung KulturUG'!D44</f>
        <v>öffentliche Kulturfördergelder</v>
      </c>
      <c r="C18" s="150">
        <f>'Ausfallberechnung KulturUG'!E44</f>
        <v>0</v>
      </c>
      <c r="D18" s="151"/>
      <c r="E18" s="150">
        <f t="shared" si="0"/>
        <v>0</v>
      </c>
      <c r="F18" s="131" t="s">
        <v>7</v>
      </c>
      <c r="G18" s="132" t="str">
        <f t="shared" si="1"/>
        <v/>
      </c>
    </row>
    <row r="19" spans="1:9" ht="22.5" x14ac:dyDescent="0.2">
      <c r="B19" s="217" t="str">
        <f>'Ausfallberechnung KulturUG'!D45</f>
        <v>Weitere Einnahmen auflisten</v>
      </c>
      <c r="C19" s="150">
        <f>'Ausfallberechnung KulturUG'!E45</f>
        <v>0</v>
      </c>
      <c r="D19" s="151"/>
      <c r="E19" s="150">
        <f t="shared" si="0"/>
        <v>0</v>
      </c>
      <c r="F19" s="131" t="s">
        <v>7</v>
      </c>
      <c r="G19" s="132" t="str">
        <f t="shared" si="1"/>
        <v/>
      </c>
    </row>
    <row r="20" spans="1:9" ht="22.5" x14ac:dyDescent="0.2">
      <c r="B20" s="217" t="str">
        <f>'Ausfallberechnung KulturUG'!D46</f>
        <v>Weitere Einnahmen auflisten</v>
      </c>
      <c r="C20" s="150">
        <f>'Ausfallberechnung KulturUG'!E46</f>
        <v>0</v>
      </c>
      <c r="D20" s="151"/>
      <c r="E20" s="150">
        <f t="shared" si="0"/>
        <v>0</v>
      </c>
      <c r="F20" s="131" t="s">
        <v>7</v>
      </c>
      <c r="G20" s="132" t="str">
        <f t="shared" si="1"/>
        <v/>
      </c>
    </row>
    <row r="21" spans="1:9" ht="22.5" x14ac:dyDescent="0.2">
      <c r="B21" s="217" t="str">
        <f>'Ausfallberechnung KulturUG'!D47</f>
        <v>Weitere Einnahmen auflisten</v>
      </c>
      <c r="C21" s="150">
        <f>'Ausfallberechnung KulturUG'!E47</f>
        <v>0</v>
      </c>
      <c r="D21" s="151"/>
      <c r="E21" s="150">
        <f t="shared" si="0"/>
        <v>0</v>
      </c>
      <c r="F21" s="131" t="s">
        <v>7</v>
      </c>
      <c r="G21" s="132" t="str">
        <f t="shared" si="1"/>
        <v/>
      </c>
    </row>
    <row r="22" spans="1:9" x14ac:dyDescent="0.2">
      <c r="B22" s="149"/>
      <c r="C22" s="150"/>
      <c r="D22" s="151"/>
      <c r="E22" s="150" t="str">
        <f t="shared" si="0"/>
        <v/>
      </c>
      <c r="F22" s="131"/>
      <c r="G22" s="132"/>
    </row>
    <row r="23" spans="1:9" ht="30" customHeight="1" thickBot="1" x14ac:dyDescent="0.25">
      <c r="B23" s="152"/>
      <c r="C23" s="153">
        <f>SUM(C12:C22)</f>
        <v>0</v>
      </c>
      <c r="D23" s="154"/>
      <c r="E23" s="166">
        <f>SUM(E12:E22)</f>
        <v>0</v>
      </c>
      <c r="F23" s="134"/>
      <c r="G23" s="133">
        <f>SUM(G12:G22)</f>
        <v>0</v>
      </c>
    </row>
    <row r="24" spans="1:9" ht="15" thickTop="1" x14ac:dyDescent="0.2">
      <c r="B24" s="156"/>
      <c r="C24" s="157"/>
      <c r="D24" s="158"/>
      <c r="E24" s="157"/>
    </row>
    <row r="25" spans="1:9" x14ac:dyDescent="0.2">
      <c r="B25" s="135"/>
      <c r="C25" s="136"/>
      <c r="D25" s="136"/>
      <c r="E25" s="137"/>
    </row>
    <row r="26" spans="1:9" ht="15" x14ac:dyDescent="0.25">
      <c r="A26" s="139"/>
      <c r="B26" s="140" t="s">
        <v>109</v>
      </c>
      <c r="C26" s="139"/>
      <c r="D26" s="139"/>
      <c r="E26" s="139"/>
      <c r="F26" s="139"/>
      <c r="G26" s="139"/>
      <c r="H26" s="139"/>
      <c r="I26" s="139"/>
    </row>
    <row r="27" spans="1:9" ht="15" thickBot="1" x14ac:dyDescent="0.25"/>
    <row r="28" spans="1:9" ht="15" thickTop="1" x14ac:dyDescent="0.2">
      <c r="B28" s="240" t="s">
        <v>103</v>
      </c>
      <c r="C28" s="243" t="s">
        <v>104</v>
      </c>
      <c r="D28" s="243" t="s">
        <v>110</v>
      </c>
      <c r="E28" s="246" t="s">
        <v>105</v>
      </c>
    </row>
    <row r="29" spans="1:9" x14ac:dyDescent="0.2">
      <c r="B29" s="241"/>
      <c r="C29" s="244"/>
      <c r="D29" s="244"/>
      <c r="E29" s="247"/>
    </row>
    <row r="30" spans="1:9" x14ac:dyDescent="0.2">
      <c r="B30" s="242"/>
      <c r="C30" s="245"/>
      <c r="D30" s="245" t="s">
        <v>108</v>
      </c>
      <c r="E30" s="248"/>
    </row>
    <row r="31" spans="1:9" x14ac:dyDescent="0.2">
      <c r="B31" s="141"/>
      <c r="C31" s="2"/>
      <c r="D31" s="2"/>
      <c r="E31" s="142"/>
    </row>
    <row r="32" spans="1:9" x14ac:dyDescent="0.2">
      <c r="B32" s="141"/>
      <c r="C32" s="2"/>
      <c r="D32" s="2"/>
      <c r="E32" s="142"/>
    </row>
    <row r="33" spans="1:9" x14ac:dyDescent="0.2">
      <c r="B33" s="141"/>
      <c r="C33" s="2"/>
      <c r="D33" s="2"/>
      <c r="E33" s="142"/>
    </row>
    <row r="34" spans="1:9" x14ac:dyDescent="0.2">
      <c r="B34" s="141"/>
      <c r="C34" s="2"/>
      <c r="D34" s="2"/>
      <c r="E34" s="142"/>
    </row>
    <row r="35" spans="1:9" x14ac:dyDescent="0.2">
      <c r="B35" s="141"/>
      <c r="C35" s="2"/>
      <c r="D35" s="2"/>
      <c r="E35" s="142"/>
    </row>
    <row r="36" spans="1:9" x14ac:dyDescent="0.2">
      <c r="B36" s="141"/>
      <c r="C36" s="2"/>
      <c r="D36" s="2"/>
      <c r="E36" s="142"/>
    </row>
    <row r="37" spans="1:9" x14ac:dyDescent="0.2">
      <c r="B37" s="141"/>
      <c r="C37" s="2"/>
      <c r="D37" s="2"/>
      <c r="E37" s="142"/>
    </row>
    <row r="38" spans="1:9" x14ac:dyDescent="0.2">
      <c r="B38" s="141"/>
      <c r="C38" s="2"/>
      <c r="D38" s="2"/>
      <c r="E38" s="142"/>
      <c r="F38" s="138"/>
      <c r="G38" s="137"/>
    </row>
    <row r="39" spans="1:9" x14ac:dyDescent="0.2">
      <c r="B39" s="141"/>
      <c r="C39" s="2"/>
      <c r="D39" s="2"/>
      <c r="E39" s="142"/>
      <c r="F39" s="138"/>
      <c r="G39" s="137"/>
    </row>
    <row r="40" spans="1:9" ht="30" customHeight="1" thickBot="1" x14ac:dyDescent="0.25">
      <c r="B40" s="143"/>
      <c r="C40" s="144"/>
      <c r="D40" s="144"/>
      <c r="E40" s="165">
        <f>SUM(E31:E39)</f>
        <v>0</v>
      </c>
      <c r="F40" s="138"/>
      <c r="G40" s="137"/>
    </row>
    <row r="41" spans="1:9" ht="15" thickTop="1" x14ac:dyDescent="0.2">
      <c r="B41" s="135"/>
      <c r="C41" s="136"/>
      <c r="D41" s="136"/>
      <c r="E41" s="137"/>
      <c r="F41" s="138"/>
      <c r="G41" s="137"/>
    </row>
    <row r="42" spans="1:9" ht="15.75" thickBot="1" x14ac:dyDescent="0.3">
      <c r="A42" s="145"/>
      <c r="B42" s="146"/>
      <c r="C42" s="147"/>
      <c r="D42" s="147"/>
      <c r="E42" s="148"/>
      <c r="F42" s="148"/>
      <c r="G42" s="148"/>
    </row>
    <row r="43" spans="1:9" ht="15" thickTop="1" x14ac:dyDescent="0.2">
      <c r="B43" s="135"/>
      <c r="C43" s="136"/>
      <c r="D43" s="136"/>
      <c r="E43" s="137"/>
    </row>
    <row r="44" spans="1:9" x14ac:dyDescent="0.2">
      <c r="B44" s="135"/>
      <c r="C44" s="136"/>
      <c r="D44" s="136"/>
      <c r="E44" s="137"/>
    </row>
    <row r="45" spans="1:9" ht="15" x14ac:dyDescent="0.25">
      <c r="A45" s="196"/>
      <c r="B45" s="197" t="s">
        <v>141</v>
      </c>
      <c r="C45" s="196"/>
      <c r="D45" s="196"/>
      <c r="E45" s="196"/>
      <c r="F45" s="196"/>
      <c r="G45" s="196"/>
      <c r="H45" s="196"/>
      <c r="I45" s="196"/>
    </row>
    <row r="46" spans="1:9" ht="15" thickBot="1" x14ac:dyDescent="0.25"/>
    <row r="47" spans="1:9" ht="15" customHeight="1" thickTop="1" x14ac:dyDescent="0.2">
      <c r="B47" s="254" t="s">
        <v>103</v>
      </c>
      <c r="C47" s="250" t="s">
        <v>48</v>
      </c>
      <c r="D47" s="250" t="s">
        <v>142</v>
      </c>
      <c r="E47" s="250" t="s">
        <v>145</v>
      </c>
      <c r="F47" s="257" t="s">
        <v>57</v>
      </c>
      <c r="G47" s="250" t="s">
        <v>147</v>
      </c>
      <c r="H47" s="250" t="s">
        <v>143</v>
      </c>
      <c r="I47" s="251" t="s">
        <v>144</v>
      </c>
    </row>
    <row r="48" spans="1:9" x14ac:dyDescent="0.2">
      <c r="B48" s="255"/>
      <c r="C48" s="244"/>
      <c r="D48" s="244"/>
      <c r="E48" s="244"/>
      <c r="F48" s="258"/>
      <c r="G48" s="244"/>
      <c r="H48" s="244"/>
      <c r="I48" s="252"/>
    </row>
    <row r="49" spans="2:11" ht="14.25" customHeight="1" x14ac:dyDescent="0.2">
      <c r="B49" s="256"/>
      <c r="C49" s="245"/>
      <c r="D49" s="245"/>
      <c r="E49" s="245"/>
      <c r="F49" s="259"/>
      <c r="G49" s="245" t="s">
        <v>108</v>
      </c>
      <c r="H49" s="245"/>
      <c r="I49" s="253"/>
    </row>
    <row r="50" spans="2:11" s="204" customFormat="1" ht="39.950000000000003" customHeight="1" x14ac:dyDescent="0.2">
      <c r="B50" s="205" t="str">
        <f>IF('Ausfallberechnung KulturUG'!$E$24="","",'Ausfallberechnung KulturUG'!$E$24)</f>
        <v/>
      </c>
      <c r="C50" s="206" t="str">
        <f>'Ausfallberechnung KulturUG'!D55</f>
        <v>Kurzarbeitsentschädigung</v>
      </c>
      <c r="D50" s="207">
        <f>'Ausfallberechnung KulturUG'!G55</f>
        <v>0</v>
      </c>
      <c r="E50" s="206"/>
      <c r="F50" s="210" t="str">
        <f>IF('Ausfallberechnung KulturUG'!$E$26="","",'Ausfallberechnung KulturUG'!$E$26)</f>
        <v/>
      </c>
      <c r="G50" s="206" t="str">
        <f>IF('Ausfallberechnung KulturUG'!$J$26="","",'Ausfallberechnung KulturUG'!$J$26)</f>
        <v/>
      </c>
      <c r="H50" s="208" t="s">
        <v>7</v>
      </c>
      <c r="I50" s="209">
        <f>IF(D50=0,0,IF(E50=0,D50,IF(H50="nein",D50,SUM(D50/E50*G50))))</f>
        <v>0</v>
      </c>
    </row>
    <row r="51" spans="2:11" s="204" customFormat="1" ht="39.950000000000003" customHeight="1" x14ac:dyDescent="0.2">
      <c r="B51" s="205" t="str">
        <f>IF('Ausfallberechnung KulturUG'!$E$24="","",'Ausfallberechnung KulturUG'!$E$24)</f>
        <v/>
      </c>
      <c r="C51" s="203" t="str">
        <f>'Ausfallberechnung KulturUG'!D56</f>
        <v>Corona-Erwerbsersatzentschädigung für arbeitgeberähnliche Angestellte</v>
      </c>
      <c r="D51" s="207">
        <f>'Ausfallberechnung KulturUG'!G56</f>
        <v>0</v>
      </c>
      <c r="E51" s="206"/>
      <c r="F51" s="210" t="str">
        <f>IF('Ausfallberechnung KulturUG'!$E$26="","",'Ausfallberechnung KulturUG'!$E$26)</f>
        <v/>
      </c>
      <c r="G51" s="206" t="str">
        <f>IF('Ausfallberechnung KulturUG'!$J$26="","",'Ausfallberechnung KulturUG'!$J$26)</f>
        <v/>
      </c>
      <c r="H51" s="208" t="s">
        <v>7</v>
      </c>
      <c r="I51" s="209">
        <f t="shared" ref="I51:I54" si="2">IF(D51=0,0,IF(E51=0,D51,IF(H51="nein",D51,SUM(D51/E51*G51))))</f>
        <v>0</v>
      </c>
    </row>
    <row r="52" spans="2:11" s="204" customFormat="1" ht="39.950000000000003" customHeight="1" x14ac:dyDescent="0.2">
      <c r="B52" s="205" t="str">
        <f>IF('Ausfallberechnung KulturUG'!$E$24="","",'Ausfallberechnung KulturUG'!$E$24)</f>
        <v/>
      </c>
      <c r="C52" s="206" t="str">
        <f>'Ausfallberechnung KulturUG'!D57</f>
        <v>weitere Corona-Erwerbsersatzentschädigung</v>
      </c>
      <c r="D52" s="207">
        <f>'Ausfallberechnung KulturUG'!G57</f>
        <v>0</v>
      </c>
      <c r="E52" s="206"/>
      <c r="F52" s="210" t="str">
        <f>IF('Ausfallberechnung KulturUG'!$E$26="","",'Ausfallberechnung KulturUG'!$E$26)</f>
        <v/>
      </c>
      <c r="G52" s="206" t="str">
        <f>IF('Ausfallberechnung KulturUG'!$J$26="","",'Ausfallberechnung KulturUG'!$J$26)</f>
        <v/>
      </c>
      <c r="H52" s="208" t="s">
        <v>7</v>
      </c>
      <c r="I52" s="209">
        <f t="shared" si="2"/>
        <v>0</v>
      </c>
    </row>
    <row r="53" spans="2:11" s="204" customFormat="1" ht="39.950000000000003" customHeight="1" x14ac:dyDescent="0.2">
      <c r="B53" s="205" t="str">
        <f>IF('Ausfallberechnung KulturUG'!$E$24="","",'Ausfallberechnung KulturUG'!$E$24)</f>
        <v/>
      </c>
      <c r="C53" s="206" t="str">
        <f>'Ausfallberechnung KulturUG'!D58</f>
        <v>Deckung durch Privatversicherungen</v>
      </c>
      <c r="D53" s="207">
        <f>'Ausfallberechnung KulturUG'!G58</f>
        <v>0</v>
      </c>
      <c r="E53" s="206"/>
      <c r="F53" s="210" t="str">
        <f>IF('Ausfallberechnung KulturUG'!$E$26="","",'Ausfallberechnung KulturUG'!$E$26)</f>
        <v/>
      </c>
      <c r="G53" s="206" t="str">
        <f>IF('Ausfallberechnung KulturUG'!$J$26="","",'Ausfallberechnung KulturUG'!$J$26)</f>
        <v/>
      </c>
      <c r="H53" s="208" t="s">
        <v>7</v>
      </c>
      <c r="I53" s="209">
        <f t="shared" si="2"/>
        <v>0</v>
      </c>
    </row>
    <row r="54" spans="2:11" s="204" customFormat="1" ht="39.950000000000003" customHeight="1" x14ac:dyDescent="0.2">
      <c r="B54" s="205" t="str">
        <f>IF('Ausfallberechnung KulturUG'!$E$24="","",'Ausfallberechnung KulturUG'!$E$24)</f>
        <v/>
      </c>
      <c r="C54" s="206" t="str">
        <f>'Ausfallberechnung KulturUG'!D59</f>
        <v>Weitere Entschädigung</v>
      </c>
      <c r="D54" s="207">
        <f>'Ausfallberechnung KulturUG'!G59</f>
        <v>0</v>
      </c>
      <c r="E54" s="206"/>
      <c r="F54" s="210" t="str">
        <f>IF('Ausfallberechnung KulturUG'!$E$26="","",'Ausfallberechnung KulturUG'!$E$26)</f>
        <v/>
      </c>
      <c r="G54" s="206" t="str">
        <f>IF('Ausfallberechnung KulturUG'!$J$26="","",'Ausfallberechnung KulturUG'!$J$26)</f>
        <v/>
      </c>
      <c r="H54" s="208" t="s">
        <v>7</v>
      </c>
      <c r="I54" s="209">
        <f t="shared" si="2"/>
        <v>0</v>
      </c>
    </row>
    <row r="55" spans="2:11" ht="43.5" customHeight="1" thickBot="1" x14ac:dyDescent="0.25">
      <c r="B55" s="198"/>
      <c r="C55" s="199"/>
      <c r="D55" s="201">
        <f>SUM(D50:D54)</f>
        <v>0</v>
      </c>
      <c r="E55" s="200"/>
      <c r="F55" s="200"/>
      <c r="G55" s="200"/>
      <c r="H55" s="200"/>
      <c r="I55" s="202">
        <f>SUM(I50:I54)</f>
        <v>0</v>
      </c>
      <c r="J55" s="138"/>
      <c r="K55" s="137"/>
    </row>
    <row r="56" spans="2:11" ht="15" thickTop="1" x14ac:dyDescent="0.2"/>
  </sheetData>
  <mergeCells count="18">
    <mergeCell ref="B47:B49"/>
    <mergeCell ref="C47:C49"/>
    <mergeCell ref="D47:D49"/>
    <mergeCell ref="E47:E49"/>
    <mergeCell ref="F47:F49"/>
    <mergeCell ref="G47:G49"/>
    <mergeCell ref="H47:H49"/>
    <mergeCell ref="I47:I49"/>
    <mergeCell ref="G9:G11"/>
    <mergeCell ref="F9:F11"/>
    <mergeCell ref="B28:B30"/>
    <mergeCell ref="C28:C30"/>
    <mergeCell ref="D28:D30"/>
    <mergeCell ref="E28:E30"/>
    <mergeCell ref="B9:B11"/>
    <mergeCell ref="C9:C11"/>
    <mergeCell ref="D9:D11"/>
    <mergeCell ref="E9:E11"/>
  </mergeCells>
  <dataValidations count="2">
    <dataValidation type="list" allowBlank="1" showInputMessage="1" showErrorMessage="1" sqref="F12:F21">
      <formula1>"nein,ja"</formula1>
    </dataValidation>
    <dataValidation type="list" allowBlank="1" showInputMessage="1" showErrorMessage="1" sqref="H50:H54">
      <formula1>"ja,nein"</formula1>
    </dataValidation>
  </dataValidations>
  <pageMargins left="0.7" right="0.7" top="0.78740157499999996" bottom="0.78740157499999996" header="0.3" footer="0.3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S105"/>
  <sheetViews>
    <sheetView tabSelected="1" zoomScale="80" zoomScaleNormal="80" workbookViewId="0">
      <selection activeCell="E24" sqref="E24:G24"/>
    </sheetView>
  </sheetViews>
  <sheetFormatPr baseColWidth="10" defaultRowHeight="14.25" x14ac:dyDescent="0.2"/>
  <cols>
    <col min="1" max="1" width="3" style="5" customWidth="1"/>
    <col min="2" max="2" width="3.625" style="5" customWidth="1"/>
    <col min="3" max="3" width="5" style="5" customWidth="1"/>
    <col min="4" max="4" width="27.625" style="5" customWidth="1"/>
    <col min="5" max="5" width="12.875" style="5" customWidth="1"/>
    <col min="6" max="6" width="13.5" style="5" customWidth="1"/>
    <col min="7" max="7" width="11" style="5" customWidth="1"/>
    <col min="8" max="18" width="11" style="5"/>
    <col min="19" max="19" width="3.625" style="5" customWidth="1"/>
    <col min="20" max="16384" width="11" style="5"/>
  </cols>
  <sheetData>
    <row r="2" spans="2:19" ht="20.25" x14ac:dyDescent="0.2">
      <c r="D2" s="298" t="s">
        <v>9</v>
      </c>
      <c r="E2" s="298"/>
      <c r="F2" s="298"/>
      <c r="G2" s="298"/>
      <c r="H2" s="298"/>
      <c r="I2" s="298"/>
      <c r="J2" s="298"/>
      <c r="K2" s="298"/>
    </row>
    <row r="3" spans="2:19" ht="26.25" customHeight="1" x14ac:dyDescent="0.2">
      <c r="D3" s="41" t="s">
        <v>68</v>
      </c>
    </row>
    <row r="4" spans="2:19" x14ac:dyDescent="0.2">
      <c r="D4" s="17" t="str">
        <f>Hauptberechnung!B4</f>
        <v>Version 1.5 / 2021.04.28</v>
      </c>
    </row>
    <row r="5" spans="2:19" x14ac:dyDescent="0.2">
      <c r="D5" s="17"/>
    </row>
    <row r="6" spans="2:19" ht="18" x14ac:dyDescent="0.25">
      <c r="C6" s="18"/>
      <c r="D6" s="19" t="s">
        <v>62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9" x14ac:dyDescent="0.2">
      <c r="D7" s="17"/>
    </row>
    <row r="8" spans="2:19" ht="28.5" customHeight="1" x14ac:dyDescent="0.2">
      <c r="D8" s="299" t="s">
        <v>63</v>
      </c>
      <c r="E8" s="300"/>
      <c r="F8" s="301" t="s">
        <v>64</v>
      </c>
      <c r="G8" s="302"/>
      <c r="H8" s="303"/>
    </row>
    <row r="9" spans="2:19" x14ac:dyDescent="0.2">
      <c r="D9" s="17"/>
    </row>
    <row r="10" spans="2:19" ht="15" thickBot="1" x14ac:dyDescent="0.25">
      <c r="D10" s="17"/>
    </row>
    <row r="11" spans="2:19" ht="51.75" customHeight="1" thickBot="1" x14ac:dyDescent="0.25">
      <c r="D11" s="304" t="s">
        <v>139</v>
      </c>
      <c r="E11" s="305"/>
      <c r="F11" s="305"/>
      <c r="G11" s="305"/>
      <c r="H11" s="306"/>
    </row>
    <row r="12" spans="2:19" x14ac:dyDescent="0.2">
      <c r="D12" s="17"/>
    </row>
    <row r="13" spans="2:19" ht="15" thickBot="1" x14ac:dyDescent="0.25">
      <c r="D13" s="17"/>
    </row>
    <row r="14" spans="2:19" x14ac:dyDescent="0.2">
      <c r="B14" s="21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4"/>
    </row>
    <row r="15" spans="2:19" ht="18" x14ac:dyDescent="0.25">
      <c r="B15" s="25"/>
      <c r="C15" s="36"/>
      <c r="D15" s="6" t="s">
        <v>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7"/>
      <c r="S15" s="26"/>
    </row>
    <row r="16" spans="2:19" x14ac:dyDescent="0.2">
      <c r="B16" s="2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6"/>
    </row>
    <row r="17" spans="2:19" ht="24.95" customHeight="1" x14ac:dyDescent="0.25">
      <c r="B17" s="25"/>
      <c r="C17" s="27"/>
      <c r="D17" s="28" t="s">
        <v>10</v>
      </c>
      <c r="E17" s="295"/>
      <c r="F17" s="296"/>
      <c r="G17" s="296"/>
      <c r="H17" s="29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6"/>
    </row>
    <row r="18" spans="2:19" ht="24.95" customHeight="1" x14ac:dyDescent="0.25">
      <c r="B18" s="25"/>
      <c r="C18" s="27"/>
      <c r="D18" s="28" t="s">
        <v>11</v>
      </c>
      <c r="E18" s="295"/>
      <c r="F18" s="296"/>
      <c r="G18" s="296"/>
      <c r="H18" s="29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6"/>
    </row>
    <row r="19" spans="2:19" ht="24.95" customHeight="1" x14ac:dyDescent="0.25">
      <c r="B19" s="25"/>
      <c r="C19" s="27"/>
      <c r="D19" s="28" t="s">
        <v>12</v>
      </c>
      <c r="E19" s="295"/>
      <c r="F19" s="296"/>
      <c r="G19" s="296"/>
      <c r="H19" s="29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6"/>
    </row>
    <row r="20" spans="2:19" ht="24.95" customHeight="1" x14ac:dyDescent="0.25">
      <c r="B20" s="25"/>
      <c r="C20" s="27"/>
      <c r="D20" s="28" t="s">
        <v>13</v>
      </c>
      <c r="E20" s="295"/>
      <c r="F20" s="296"/>
      <c r="G20" s="296"/>
      <c r="H20" s="29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6"/>
    </row>
    <row r="21" spans="2:19" ht="24.95" customHeight="1" x14ac:dyDescent="0.25">
      <c r="B21" s="25"/>
      <c r="C21" s="27"/>
      <c r="D21" s="28" t="s">
        <v>14</v>
      </c>
      <c r="E21" s="295"/>
      <c r="F21" s="296"/>
      <c r="G21" s="296"/>
      <c r="H21" s="29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6"/>
    </row>
    <row r="22" spans="2:19" ht="24.95" customHeight="1" x14ac:dyDescent="0.25">
      <c r="B22" s="25"/>
      <c r="C22" s="27"/>
      <c r="D22" s="28" t="s">
        <v>15</v>
      </c>
      <c r="E22" s="295"/>
      <c r="F22" s="296"/>
      <c r="G22" s="296"/>
      <c r="H22" s="29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6"/>
    </row>
    <row r="23" spans="2:19" ht="30" customHeight="1" x14ac:dyDescent="0.2">
      <c r="B23" s="25"/>
      <c r="C23" s="27"/>
      <c r="D23" s="2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6"/>
    </row>
    <row r="24" spans="2:19" ht="30" customHeight="1" x14ac:dyDescent="0.2">
      <c r="B24" s="25"/>
      <c r="C24" s="27"/>
      <c r="D24" s="30" t="s">
        <v>65</v>
      </c>
      <c r="E24" s="307"/>
      <c r="F24" s="308"/>
      <c r="G24" s="309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6"/>
    </row>
    <row r="25" spans="2:19" ht="30" customHeight="1" x14ac:dyDescent="0.25">
      <c r="B25" s="25"/>
      <c r="C25" s="27"/>
      <c r="D25" s="30" t="s">
        <v>66</v>
      </c>
      <c r="E25" s="356"/>
      <c r="F25" s="357"/>
      <c r="G25" s="264" t="s">
        <v>67</v>
      </c>
      <c r="H25" s="265"/>
      <c r="I25" s="265"/>
      <c r="J25" s="356"/>
      <c r="K25" s="357"/>
      <c r="L25" s="27"/>
      <c r="M25" s="31"/>
      <c r="N25" s="27"/>
      <c r="O25" s="27"/>
      <c r="P25" s="27"/>
      <c r="Q25" s="27"/>
      <c r="R25" s="27"/>
      <c r="S25" s="26"/>
    </row>
    <row r="26" spans="2:19" ht="30" customHeight="1" x14ac:dyDescent="0.25">
      <c r="B26" s="25"/>
      <c r="C26" s="27"/>
      <c r="D26" s="30" t="s">
        <v>57</v>
      </c>
      <c r="E26" s="266" t="str">
        <f>IF(E24='Auswahl Berechnungen'!D2,96,IF(E24='Auswahl Berechnungen'!D3,120,IF(E24='Auswahl Berechnungen'!D4,123,IF(E24='Auswahl Berechnungen'!D5,122,""))))</f>
        <v/>
      </c>
      <c r="F26" s="266"/>
      <c r="G26" s="264" t="s">
        <v>56</v>
      </c>
      <c r="H26" s="265"/>
      <c r="I26" s="265"/>
      <c r="J26" s="266" t="str">
        <f>IF(E25="","",IF(J25="","",IF(E24="","",SUM(1+DATEDIF(E25,J25,"d")))))</f>
        <v/>
      </c>
      <c r="K26" s="266"/>
      <c r="L26" s="27"/>
      <c r="M26" s="31"/>
      <c r="N26" s="27"/>
      <c r="O26" s="27"/>
      <c r="P26" s="27"/>
      <c r="Q26" s="27"/>
      <c r="R26" s="27"/>
      <c r="S26" s="26"/>
    </row>
    <row r="27" spans="2:19" ht="30" customHeight="1" x14ac:dyDescent="0.25">
      <c r="B27" s="25"/>
      <c r="C27" s="27"/>
      <c r="D27" s="30" t="s">
        <v>35</v>
      </c>
      <c r="E27" s="316" t="str">
        <f>IF(E24="","",IF(E24='Auswahl Berechnungen'!D2,'Auswahl Berechnungen'!E2,IF(E24='Auswahl Berechnungen'!D3,'Auswahl Berechnungen'!E3,IF(E24='Auswahl Berechnungen'!D4,'Auswahl Berechnungen'!E4,IF(E24='Auswahl Berechnungen'!D5,'Auswahl Berechnungen'!E5,"")))))</f>
        <v/>
      </c>
      <c r="F27" s="317"/>
      <c r="G27" s="31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6"/>
    </row>
    <row r="28" spans="2:19" ht="30" customHeight="1" x14ac:dyDescent="0.2">
      <c r="B28" s="2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6"/>
    </row>
    <row r="29" spans="2:19" ht="18" x14ac:dyDescent="0.25">
      <c r="B29" s="25"/>
      <c r="C29" s="36"/>
      <c r="D29" s="6" t="s">
        <v>33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7"/>
      <c r="S29" s="26"/>
    </row>
    <row r="30" spans="2:19" x14ac:dyDescent="0.2"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6"/>
    </row>
    <row r="31" spans="2:19" ht="18" x14ac:dyDescent="0.25">
      <c r="B31" s="25"/>
      <c r="C31" s="27"/>
      <c r="D31" s="38" t="s">
        <v>43</v>
      </c>
      <c r="E31" s="39"/>
      <c r="F31" s="39"/>
      <c r="G31" s="39"/>
      <c r="H31" s="39"/>
      <c r="I31" s="39"/>
      <c r="J31" s="39"/>
      <c r="K31" s="39"/>
      <c r="L31" s="39"/>
      <c r="M31" s="27"/>
      <c r="N31" s="27"/>
      <c r="O31" s="27"/>
      <c r="P31" s="27"/>
      <c r="Q31" s="27"/>
      <c r="R31" s="27"/>
      <c r="S31" s="26"/>
    </row>
    <row r="32" spans="2:19" x14ac:dyDescent="0.2">
      <c r="B32" s="25"/>
      <c r="C32" s="27"/>
      <c r="D32" s="40" t="s">
        <v>19</v>
      </c>
      <c r="E32" s="39"/>
      <c r="F32" s="39"/>
      <c r="G32" s="39"/>
      <c r="H32" s="39"/>
      <c r="I32" s="39"/>
      <c r="J32" s="39"/>
      <c r="K32" s="39"/>
      <c r="L32" s="39"/>
      <c r="M32" s="27"/>
      <c r="N32" s="27"/>
      <c r="O32" s="27"/>
      <c r="P32" s="27"/>
      <c r="Q32" s="27"/>
      <c r="R32" s="27"/>
      <c r="S32" s="26"/>
    </row>
    <row r="33" spans="2:19" x14ac:dyDescent="0.2">
      <c r="B33" s="2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6"/>
    </row>
    <row r="34" spans="2:19" ht="14.25" customHeight="1" x14ac:dyDescent="0.2">
      <c r="B34" s="25"/>
      <c r="C34" s="27"/>
      <c r="D34" s="274" t="s">
        <v>46</v>
      </c>
      <c r="E34" s="310" t="s">
        <v>47</v>
      </c>
      <c r="F34" s="311"/>
      <c r="G34" s="310" t="s">
        <v>48</v>
      </c>
      <c r="H34" s="311"/>
      <c r="I34" s="277" t="s">
        <v>44</v>
      </c>
      <c r="J34" s="277"/>
      <c r="K34" s="277"/>
      <c r="L34" s="278"/>
      <c r="M34" s="322" t="s">
        <v>24</v>
      </c>
      <c r="N34" s="277"/>
      <c r="O34" s="277"/>
      <c r="P34" s="277"/>
      <c r="Q34" s="277"/>
      <c r="R34" s="278"/>
      <c r="S34" s="26"/>
    </row>
    <row r="35" spans="2:19" ht="14.25" customHeight="1" x14ac:dyDescent="0.2">
      <c r="B35" s="25"/>
      <c r="C35" s="27"/>
      <c r="D35" s="275"/>
      <c r="E35" s="312"/>
      <c r="F35" s="313"/>
      <c r="G35" s="312"/>
      <c r="H35" s="313"/>
      <c r="I35" s="279"/>
      <c r="J35" s="279"/>
      <c r="K35" s="279"/>
      <c r="L35" s="280"/>
      <c r="M35" s="323"/>
      <c r="N35" s="279"/>
      <c r="O35" s="279"/>
      <c r="P35" s="279"/>
      <c r="Q35" s="279"/>
      <c r="R35" s="280"/>
      <c r="S35" s="26"/>
    </row>
    <row r="36" spans="2:19" ht="20.25" customHeight="1" x14ac:dyDescent="0.2">
      <c r="B36" s="25"/>
      <c r="C36" s="27"/>
      <c r="D36" s="276"/>
      <c r="E36" s="314"/>
      <c r="F36" s="315"/>
      <c r="G36" s="314"/>
      <c r="H36" s="315"/>
      <c r="I36" s="281"/>
      <c r="J36" s="281"/>
      <c r="K36" s="281"/>
      <c r="L36" s="282"/>
      <c r="M36" s="324"/>
      <c r="N36" s="281"/>
      <c r="O36" s="281"/>
      <c r="P36" s="281"/>
      <c r="Q36" s="281"/>
      <c r="R36" s="282"/>
      <c r="S36" s="26"/>
    </row>
    <row r="37" spans="2:19" ht="30" customHeight="1" x14ac:dyDescent="0.25">
      <c r="B37" s="25"/>
      <c r="C37" s="43">
        <v>1</v>
      </c>
      <c r="D37" s="271" t="s">
        <v>47</v>
      </c>
      <c r="E37" s="272"/>
      <c r="F37" s="272"/>
      <c r="G37" s="272"/>
      <c r="H37" s="273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26"/>
    </row>
    <row r="38" spans="2:19" ht="51.75" customHeight="1" x14ac:dyDescent="0.2">
      <c r="B38" s="25"/>
      <c r="C38" s="43">
        <v>1.1000000000000001</v>
      </c>
      <c r="D38" s="8" t="s">
        <v>1</v>
      </c>
      <c r="E38" s="263">
        <v>0</v>
      </c>
      <c r="F38" s="263"/>
      <c r="G38" s="344" t="s">
        <v>38</v>
      </c>
      <c r="H38" s="345"/>
      <c r="I38" s="286" t="s">
        <v>158</v>
      </c>
      <c r="J38" s="287"/>
      <c r="K38" s="287"/>
      <c r="L38" s="288"/>
      <c r="M38" s="325"/>
      <c r="N38" s="326"/>
      <c r="O38" s="326"/>
      <c r="P38" s="326"/>
      <c r="Q38" s="326"/>
      <c r="R38" s="327"/>
      <c r="S38" s="26"/>
    </row>
    <row r="39" spans="2:19" ht="41.25" customHeight="1" x14ac:dyDescent="0.2">
      <c r="B39" s="25"/>
      <c r="C39" s="43">
        <v>1.2</v>
      </c>
      <c r="D39" s="8" t="s">
        <v>28</v>
      </c>
      <c r="E39" s="319">
        <v>0</v>
      </c>
      <c r="F39" s="320"/>
      <c r="G39" s="346"/>
      <c r="H39" s="347"/>
      <c r="I39" s="286" t="s">
        <v>61</v>
      </c>
      <c r="J39" s="287"/>
      <c r="K39" s="287"/>
      <c r="L39" s="288"/>
      <c r="M39" s="325"/>
      <c r="N39" s="326"/>
      <c r="O39" s="326"/>
      <c r="P39" s="326"/>
      <c r="Q39" s="326"/>
      <c r="R39" s="327"/>
      <c r="S39" s="26"/>
    </row>
    <row r="40" spans="2:19" ht="24.95" customHeight="1" x14ac:dyDescent="0.2">
      <c r="B40" s="25"/>
      <c r="C40" s="43">
        <v>1.3</v>
      </c>
      <c r="D40" s="8" t="s">
        <v>29</v>
      </c>
      <c r="E40" s="263">
        <v>0</v>
      </c>
      <c r="F40" s="263"/>
      <c r="G40" s="346"/>
      <c r="H40" s="347"/>
      <c r="I40" s="283"/>
      <c r="J40" s="284"/>
      <c r="K40" s="284"/>
      <c r="L40" s="285"/>
      <c r="M40" s="325"/>
      <c r="N40" s="326"/>
      <c r="O40" s="326"/>
      <c r="P40" s="326"/>
      <c r="Q40" s="326"/>
      <c r="R40" s="327"/>
      <c r="S40" s="26"/>
    </row>
    <row r="41" spans="2:19" ht="45" customHeight="1" x14ac:dyDescent="0.2">
      <c r="B41" s="25"/>
      <c r="C41" s="43">
        <v>1.4</v>
      </c>
      <c r="D41" s="8" t="s">
        <v>30</v>
      </c>
      <c r="E41" s="263">
        <v>0</v>
      </c>
      <c r="F41" s="263"/>
      <c r="G41" s="346"/>
      <c r="H41" s="347"/>
      <c r="I41" s="286" t="s">
        <v>60</v>
      </c>
      <c r="J41" s="287"/>
      <c r="K41" s="287"/>
      <c r="L41" s="288"/>
      <c r="M41" s="325"/>
      <c r="N41" s="326"/>
      <c r="O41" s="326"/>
      <c r="P41" s="326"/>
      <c r="Q41" s="326"/>
      <c r="R41" s="327"/>
      <c r="S41" s="26"/>
    </row>
    <row r="42" spans="2:19" ht="24.95" customHeight="1" x14ac:dyDescent="0.2">
      <c r="B42" s="25"/>
      <c r="C42" s="43">
        <v>1.5</v>
      </c>
      <c r="D42" s="8" t="s">
        <v>31</v>
      </c>
      <c r="E42" s="263">
        <v>0</v>
      </c>
      <c r="F42" s="263"/>
      <c r="G42" s="346"/>
      <c r="H42" s="347"/>
      <c r="I42" s="283"/>
      <c r="J42" s="284"/>
      <c r="K42" s="284"/>
      <c r="L42" s="285"/>
      <c r="M42" s="325"/>
      <c r="N42" s="326"/>
      <c r="O42" s="326"/>
      <c r="P42" s="326"/>
      <c r="Q42" s="326"/>
      <c r="R42" s="327"/>
      <c r="S42" s="26"/>
    </row>
    <row r="43" spans="2:19" ht="24.95" customHeight="1" x14ac:dyDescent="0.2">
      <c r="B43" s="25"/>
      <c r="C43" s="43">
        <v>1.6</v>
      </c>
      <c r="D43" s="8" t="s">
        <v>32</v>
      </c>
      <c r="E43" s="263">
        <v>0</v>
      </c>
      <c r="F43" s="263"/>
      <c r="G43" s="346"/>
      <c r="H43" s="347"/>
      <c r="I43" s="283"/>
      <c r="J43" s="284"/>
      <c r="K43" s="284"/>
      <c r="L43" s="285"/>
      <c r="M43" s="325"/>
      <c r="N43" s="326"/>
      <c r="O43" s="326"/>
      <c r="P43" s="326"/>
      <c r="Q43" s="326"/>
      <c r="R43" s="327"/>
      <c r="S43" s="26"/>
    </row>
    <row r="44" spans="2:19" ht="47.25" customHeight="1" x14ac:dyDescent="0.2">
      <c r="B44" s="25"/>
      <c r="C44" s="43">
        <v>1.7</v>
      </c>
      <c r="D44" s="8" t="s">
        <v>2</v>
      </c>
      <c r="E44" s="263">
        <v>0</v>
      </c>
      <c r="F44" s="263"/>
      <c r="G44" s="346"/>
      <c r="H44" s="347"/>
      <c r="I44" s="286" t="s">
        <v>45</v>
      </c>
      <c r="J44" s="287"/>
      <c r="K44" s="287"/>
      <c r="L44" s="288"/>
      <c r="M44" s="325"/>
      <c r="N44" s="326"/>
      <c r="O44" s="326"/>
      <c r="P44" s="326"/>
      <c r="Q44" s="326"/>
      <c r="R44" s="327"/>
      <c r="S44" s="26"/>
    </row>
    <row r="45" spans="2:19" ht="24.95" customHeight="1" x14ac:dyDescent="0.2">
      <c r="B45" s="25"/>
      <c r="C45" s="43">
        <v>1.8</v>
      </c>
      <c r="D45" s="16" t="s">
        <v>34</v>
      </c>
      <c r="E45" s="263">
        <v>0</v>
      </c>
      <c r="F45" s="263"/>
      <c r="G45" s="346"/>
      <c r="H45" s="347"/>
      <c r="I45" s="283"/>
      <c r="J45" s="284"/>
      <c r="K45" s="284"/>
      <c r="L45" s="285"/>
      <c r="M45" s="325"/>
      <c r="N45" s="326"/>
      <c r="O45" s="326"/>
      <c r="P45" s="326"/>
      <c r="Q45" s="326"/>
      <c r="R45" s="327"/>
      <c r="S45" s="26"/>
    </row>
    <row r="46" spans="2:19" ht="24.95" customHeight="1" x14ac:dyDescent="0.2">
      <c r="B46" s="25"/>
      <c r="C46" s="43">
        <v>1.9</v>
      </c>
      <c r="D46" s="16" t="s">
        <v>34</v>
      </c>
      <c r="E46" s="263">
        <v>0</v>
      </c>
      <c r="F46" s="263"/>
      <c r="G46" s="346"/>
      <c r="H46" s="347"/>
      <c r="I46" s="283"/>
      <c r="J46" s="284"/>
      <c r="K46" s="284"/>
      <c r="L46" s="285"/>
      <c r="M46" s="325"/>
      <c r="N46" s="326"/>
      <c r="O46" s="326"/>
      <c r="P46" s="326"/>
      <c r="Q46" s="326"/>
      <c r="R46" s="327"/>
      <c r="S46" s="26"/>
    </row>
    <row r="47" spans="2:19" ht="24.95" customHeight="1" x14ac:dyDescent="0.2">
      <c r="B47" s="25"/>
      <c r="C47" s="43">
        <v>1.1000000000000001</v>
      </c>
      <c r="D47" s="16" t="s">
        <v>34</v>
      </c>
      <c r="E47" s="263">
        <v>0</v>
      </c>
      <c r="F47" s="263"/>
      <c r="G47" s="348"/>
      <c r="H47" s="349"/>
      <c r="I47" s="283"/>
      <c r="J47" s="284"/>
      <c r="K47" s="284"/>
      <c r="L47" s="285"/>
      <c r="M47" s="325"/>
      <c r="N47" s="326"/>
      <c r="O47" s="326"/>
      <c r="P47" s="326"/>
      <c r="Q47" s="326"/>
      <c r="R47" s="327"/>
      <c r="S47" s="26"/>
    </row>
    <row r="48" spans="2:19" ht="33" customHeight="1" thickBot="1" x14ac:dyDescent="0.3">
      <c r="B48" s="25"/>
      <c r="C48" s="43">
        <v>1.1100000000000001</v>
      </c>
      <c r="D48" s="7"/>
      <c r="E48" s="338">
        <f>SUM(E38:F47)</f>
        <v>0</v>
      </c>
      <c r="F48" s="339"/>
      <c r="G48" s="330"/>
      <c r="H48" s="332"/>
      <c r="I48" s="330"/>
      <c r="J48" s="331"/>
      <c r="K48" s="331"/>
      <c r="L48" s="332"/>
      <c r="M48" s="330"/>
      <c r="N48" s="331"/>
      <c r="O48" s="331"/>
      <c r="P48" s="331"/>
      <c r="Q48" s="331"/>
      <c r="R48" s="332"/>
      <c r="S48" s="26"/>
    </row>
    <row r="49" spans="2:19" ht="30" customHeight="1" thickTop="1" x14ac:dyDescent="0.25">
      <c r="B49" s="25"/>
      <c r="C49" s="43">
        <v>2</v>
      </c>
      <c r="D49" s="271" t="s">
        <v>48</v>
      </c>
      <c r="E49" s="272"/>
      <c r="F49" s="272"/>
      <c r="G49" s="272"/>
      <c r="H49" s="273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26"/>
    </row>
    <row r="50" spans="2:19" ht="82.5" customHeight="1" x14ac:dyDescent="0.2">
      <c r="B50" s="25"/>
      <c r="C50" s="43">
        <v>2.1</v>
      </c>
      <c r="D50" s="292" t="s">
        <v>52</v>
      </c>
      <c r="E50" s="293"/>
      <c r="F50" s="294"/>
      <c r="G50" s="263">
        <v>0</v>
      </c>
      <c r="H50" s="263"/>
      <c r="I50" s="289" t="s">
        <v>49</v>
      </c>
      <c r="J50" s="290"/>
      <c r="K50" s="290"/>
      <c r="L50" s="291"/>
      <c r="M50" s="325"/>
      <c r="N50" s="326"/>
      <c r="O50" s="326"/>
      <c r="P50" s="326"/>
      <c r="Q50" s="326"/>
      <c r="R50" s="327"/>
      <c r="S50" s="26"/>
    </row>
    <row r="51" spans="2:19" ht="42" customHeight="1" x14ac:dyDescent="0.2">
      <c r="B51" s="25"/>
      <c r="C51" s="43">
        <v>2.2000000000000002</v>
      </c>
      <c r="D51" s="292" t="s">
        <v>53</v>
      </c>
      <c r="E51" s="293"/>
      <c r="F51" s="294"/>
      <c r="G51" s="263">
        <v>0</v>
      </c>
      <c r="H51" s="263"/>
      <c r="I51" s="289" t="s">
        <v>50</v>
      </c>
      <c r="J51" s="290"/>
      <c r="K51" s="290"/>
      <c r="L51" s="291"/>
      <c r="M51" s="325"/>
      <c r="N51" s="326"/>
      <c r="O51" s="326"/>
      <c r="P51" s="326"/>
      <c r="Q51" s="326"/>
      <c r="R51" s="327"/>
      <c r="S51" s="26"/>
    </row>
    <row r="52" spans="2:19" ht="84" customHeight="1" x14ac:dyDescent="0.2">
      <c r="B52" s="25"/>
      <c r="C52" s="43">
        <v>2.2999999999999998</v>
      </c>
      <c r="D52" s="292" t="s">
        <v>54</v>
      </c>
      <c r="E52" s="293"/>
      <c r="F52" s="294"/>
      <c r="G52" s="263">
        <v>0</v>
      </c>
      <c r="H52" s="263"/>
      <c r="I52" s="289" t="s">
        <v>51</v>
      </c>
      <c r="J52" s="290"/>
      <c r="K52" s="290"/>
      <c r="L52" s="291"/>
      <c r="M52" s="325"/>
      <c r="N52" s="326"/>
      <c r="O52" s="326"/>
      <c r="P52" s="326"/>
      <c r="Q52" s="326"/>
      <c r="R52" s="327"/>
      <c r="S52" s="26"/>
    </row>
    <row r="53" spans="2:19" ht="33" customHeight="1" thickBot="1" x14ac:dyDescent="0.3">
      <c r="B53" s="25"/>
      <c r="C53" s="43">
        <v>2.4</v>
      </c>
      <c r="D53" s="330"/>
      <c r="E53" s="331"/>
      <c r="F53" s="332"/>
      <c r="G53" s="342">
        <f>SUM(G50:H52)</f>
        <v>0</v>
      </c>
      <c r="H53" s="343"/>
      <c r="I53" s="330"/>
      <c r="J53" s="331"/>
      <c r="K53" s="331"/>
      <c r="L53" s="331"/>
      <c r="M53" s="330"/>
      <c r="N53" s="331"/>
      <c r="O53" s="331"/>
      <c r="P53" s="331"/>
      <c r="Q53" s="331"/>
      <c r="R53" s="332"/>
      <c r="S53" s="26"/>
    </row>
    <row r="54" spans="2:19" ht="30" customHeight="1" thickTop="1" x14ac:dyDescent="0.25">
      <c r="B54" s="25"/>
      <c r="C54" s="43">
        <v>3</v>
      </c>
      <c r="D54" s="267" t="s">
        <v>55</v>
      </c>
      <c r="E54" s="268"/>
      <c r="F54" s="268"/>
      <c r="G54" s="269" t="s">
        <v>58</v>
      </c>
      <c r="H54" s="270"/>
      <c r="I54" s="260"/>
      <c r="J54" s="261"/>
      <c r="K54" s="261"/>
      <c r="L54" s="261"/>
      <c r="M54" s="12"/>
      <c r="N54" s="12"/>
      <c r="O54" s="12"/>
      <c r="P54" s="12"/>
      <c r="Q54" s="12"/>
      <c r="R54" s="13"/>
      <c r="S54" s="26"/>
    </row>
    <row r="55" spans="2:19" ht="39.950000000000003" customHeight="1" x14ac:dyDescent="0.2">
      <c r="B55" s="25"/>
      <c r="C55" s="43">
        <v>3.1</v>
      </c>
      <c r="D55" s="292" t="s">
        <v>0</v>
      </c>
      <c r="E55" s="293"/>
      <c r="F55" s="294"/>
      <c r="G55" s="263">
        <v>0</v>
      </c>
      <c r="H55" s="263"/>
      <c r="I55" s="350"/>
      <c r="J55" s="351"/>
      <c r="K55" s="351"/>
      <c r="L55" s="352"/>
      <c r="M55" s="325"/>
      <c r="N55" s="326"/>
      <c r="O55" s="326"/>
      <c r="P55" s="326"/>
      <c r="Q55" s="326"/>
      <c r="R55" s="327"/>
      <c r="S55" s="26"/>
    </row>
    <row r="56" spans="2:19" ht="39.950000000000003" customHeight="1" x14ac:dyDescent="0.2">
      <c r="B56" s="25"/>
      <c r="C56" s="43">
        <v>3.2</v>
      </c>
      <c r="D56" s="292" t="s">
        <v>21</v>
      </c>
      <c r="E56" s="293" t="str">
        <f>IF($E$24="","","Berechnungszeitraum:"&amp;CHAR(10)&amp;$E$24)</f>
        <v/>
      </c>
      <c r="F56" s="294"/>
      <c r="G56" s="263">
        <v>0</v>
      </c>
      <c r="H56" s="263"/>
      <c r="I56" s="350"/>
      <c r="J56" s="351"/>
      <c r="K56" s="351"/>
      <c r="L56" s="352"/>
      <c r="M56" s="325"/>
      <c r="N56" s="326"/>
      <c r="O56" s="326"/>
      <c r="P56" s="326"/>
      <c r="Q56" s="326"/>
      <c r="R56" s="327"/>
      <c r="S56" s="26"/>
    </row>
    <row r="57" spans="2:19" ht="39.950000000000003" customHeight="1" x14ac:dyDescent="0.2">
      <c r="B57" s="25"/>
      <c r="C57" s="43">
        <v>3.3</v>
      </c>
      <c r="D57" s="292" t="s">
        <v>22</v>
      </c>
      <c r="E57" s="293" t="str">
        <f>IF($E$24="","","Berechnungszeitraum:"&amp;CHAR(10)&amp;$E$24)</f>
        <v/>
      </c>
      <c r="F57" s="294"/>
      <c r="G57" s="263">
        <v>0</v>
      </c>
      <c r="H57" s="263"/>
      <c r="I57" s="350"/>
      <c r="J57" s="351"/>
      <c r="K57" s="351"/>
      <c r="L57" s="352"/>
      <c r="M57" s="325"/>
      <c r="N57" s="326"/>
      <c r="O57" s="326"/>
      <c r="P57" s="326"/>
      <c r="Q57" s="326"/>
      <c r="R57" s="327"/>
      <c r="S57" s="26"/>
    </row>
    <row r="58" spans="2:19" ht="39.950000000000003" customHeight="1" x14ac:dyDescent="0.2">
      <c r="B58" s="25"/>
      <c r="C58" s="43">
        <v>3.4</v>
      </c>
      <c r="D58" s="292" t="s">
        <v>59</v>
      </c>
      <c r="E58" s="293" t="str">
        <f>IF($E$24="","","Berechnungszeitraum:"&amp;CHAR(10)&amp;$E$24)</f>
        <v/>
      </c>
      <c r="F58" s="294"/>
      <c r="G58" s="263">
        <v>0</v>
      </c>
      <c r="H58" s="263"/>
      <c r="I58" s="350"/>
      <c r="J58" s="351"/>
      <c r="K58" s="351"/>
      <c r="L58" s="352"/>
      <c r="M58" s="325"/>
      <c r="N58" s="326"/>
      <c r="O58" s="326"/>
      <c r="P58" s="326"/>
      <c r="Q58" s="326"/>
      <c r="R58" s="327"/>
      <c r="S58" s="26"/>
    </row>
    <row r="59" spans="2:19" ht="39.950000000000003" customHeight="1" x14ac:dyDescent="0.2">
      <c r="B59" s="25"/>
      <c r="C59" s="43">
        <v>3.5</v>
      </c>
      <c r="D59" s="292" t="s">
        <v>23</v>
      </c>
      <c r="E59" s="293" t="str">
        <f>IF($E$24="","","Berechnungszeitraum:"&amp;CHAR(10)&amp;$E$24)</f>
        <v/>
      </c>
      <c r="F59" s="294"/>
      <c r="G59" s="263">
        <v>0</v>
      </c>
      <c r="H59" s="263"/>
      <c r="I59" s="350"/>
      <c r="J59" s="351"/>
      <c r="K59" s="351"/>
      <c r="L59" s="352"/>
      <c r="M59" s="325"/>
      <c r="N59" s="326"/>
      <c r="O59" s="326"/>
      <c r="P59" s="326"/>
      <c r="Q59" s="326"/>
      <c r="R59" s="327"/>
      <c r="S59" s="26"/>
    </row>
    <row r="60" spans="2:19" ht="35.1" customHeight="1" thickBot="1" x14ac:dyDescent="0.3">
      <c r="B60" s="25"/>
      <c r="C60" s="43">
        <v>3.6</v>
      </c>
      <c r="D60" s="330"/>
      <c r="E60" s="331"/>
      <c r="F60" s="332"/>
      <c r="G60" s="334">
        <f>SUM(G55:H59)</f>
        <v>0</v>
      </c>
      <c r="H60" s="335"/>
      <c r="I60" s="353"/>
      <c r="J60" s="354"/>
      <c r="K60" s="354"/>
      <c r="L60" s="355"/>
      <c r="M60" s="358"/>
      <c r="N60" s="358"/>
      <c r="O60" s="358"/>
      <c r="P60" s="358"/>
      <c r="Q60" s="358"/>
      <c r="R60" s="358"/>
      <c r="S60" s="26"/>
    </row>
    <row r="61" spans="2:19" ht="24.95" customHeight="1" thickTop="1" x14ac:dyDescent="0.2">
      <c r="B61" s="25"/>
      <c r="C61" s="42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6"/>
    </row>
    <row r="62" spans="2:19" ht="18" x14ac:dyDescent="0.25">
      <c r="B62" s="25"/>
      <c r="C62" s="42"/>
      <c r="D62" s="38" t="s">
        <v>25</v>
      </c>
      <c r="E62" s="39"/>
      <c r="F62" s="39"/>
      <c r="G62" s="39"/>
      <c r="H62" s="39"/>
      <c r="I62" s="39"/>
      <c r="J62" s="39"/>
      <c r="K62" s="39"/>
      <c r="L62" s="39"/>
      <c r="M62" s="27"/>
      <c r="N62" s="27"/>
      <c r="O62" s="27"/>
      <c r="P62" s="27"/>
      <c r="Q62" s="27"/>
      <c r="R62" s="27"/>
      <c r="S62" s="26"/>
    </row>
    <row r="63" spans="2:19" x14ac:dyDescent="0.2">
      <c r="B63" s="25"/>
      <c r="C63" s="42"/>
      <c r="D63" s="40" t="s">
        <v>71</v>
      </c>
      <c r="E63" s="39"/>
      <c r="F63" s="39"/>
      <c r="G63" s="39"/>
      <c r="H63" s="39"/>
      <c r="I63" s="39"/>
      <c r="J63" s="39"/>
      <c r="K63" s="39"/>
      <c r="L63" s="39"/>
      <c r="M63" s="27"/>
      <c r="N63" s="27"/>
      <c r="O63" s="27"/>
      <c r="P63" s="27"/>
      <c r="Q63" s="27"/>
      <c r="R63" s="27"/>
      <c r="S63" s="26"/>
    </row>
    <row r="64" spans="2:19" x14ac:dyDescent="0.2">
      <c r="B64" s="25"/>
      <c r="C64" s="42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6"/>
    </row>
    <row r="65" spans="2:19" ht="14.25" customHeight="1" x14ac:dyDescent="0.2">
      <c r="B65" s="25"/>
      <c r="C65" s="262">
        <v>4</v>
      </c>
      <c r="D65" s="274" t="s">
        <v>26</v>
      </c>
      <c r="E65" s="310" t="s">
        <v>27</v>
      </c>
      <c r="F65" s="311"/>
      <c r="G65" s="322" t="s">
        <v>24</v>
      </c>
      <c r="H65" s="277"/>
      <c r="I65" s="277"/>
      <c r="J65" s="277"/>
      <c r="K65" s="277"/>
      <c r="L65" s="278"/>
      <c r="M65" s="27"/>
      <c r="N65" s="27"/>
      <c r="O65" s="27"/>
      <c r="P65" s="27"/>
      <c r="Q65" s="27"/>
      <c r="R65" s="27"/>
      <c r="S65" s="26"/>
    </row>
    <row r="66" spans="2:19" ht="14.25" customHeight="1" x14ac:dyDescent="0.2">
      <c r="B66" s="25"/>
      <c r="C66" s="262"/>
      <c r="D66" s="275"/>
      <c r="E66" s="312"/>
      <c r="F66" s="313"/>
      <c r="G66" s="323"/>
      <c r="H66" s="279"/>
      <c r="I66" s="279"/>
      <c r="J66" s="279"/>
      <c r="K66" s="279"/>
      <c r="L66" s="280"/>
      <c r="M66" s="27"/>
      <c r="N66" s="27"/>
      <c r="O66" s="27"/>
      <c r="P66" s="27"/>
      <c r="Q66" s="27"/>
      <c r="R66" s="27"/>
      <c r="S66" s="26"/>
    </row>
    <row r="67" spans="2:19" ht="20.25" customHeight="1" x14ac:dyDescent="0.2">
      <c r="B67" s="25"/>
      <c r="C67" s="262"/>
      <c r="D67" s="276"/>
      <c r="E67" s="314"/>
      <c r="F67" s="315"/>
      <c r="G67" s="324"/>
      <c r="H67" s="281"/>
      <c r="I67" s="281"/>
      <c r="J67" s="281"/>
      <c r="K67" s="281"/>
      <c r="L67" s="282"/>
      <c r="M67" s="27"/>
      <c r="N67" s="27"/>
      <c r="O67" s="27"/>
      <c r="P67" s="27"/>
      <c r="Q67" s="27"/>
      <c r="R67" s="27"/>
      <c r="S67" s="26"/>
    </row>
    <row r="68" spans="2:19" ht="35.1" customHeight="1" x14ac:dyDescent="0.2">
      <c r="B68" s="25"/>
      <c r="C68" s="43">
        <v>4.0999999999999996</v>
      </c>
      <c r="D68" s="181" t="s">
        <v>69</v>
      </c>
      <c r="E68" s="263">
        <v>0</v>
      </c>
      <c r="F68" s="263"/>
      <c r="G68" s="325"/>
      <c r="H68" s="326"/>
      <c r="I68" s="326"/>
      <c r="J68" s="326"/>
      <c r="K68" s="326"/>
      <c r="L68" s="327"/>
      <c r="M68" s="27"/>
      <c r="N68" s="27"/>
      <c r="O68" s="27"/>
      <c r="P68" s="27"/>
      <c r="Q68" s="27"/>
      <c r="R68" s="27"/>
      <c r="S68" s="26"/>
    </row>
    <row r="69" spans="2:19" ht="35.1" customHeight="1" x14ac:dyDescent="0.2">
      <c r="B69" s="25"/>
      <c r="C69" s="43">
        <v>4.2</v>
      </c>
      <c r="D69" s="181" t="s">
        <v>69</v>
      </c>
      <c r="E69" s="263">
        <v>0</v>
      </c>
      <c r="F69" s="263"/>
      <c r="G69" s="325"/>
      <c r="H69" s="326"/>
      <c r="I69" s="326"/>
      <c r="J69" s="326"/>
      <c r="K69" s="326"/>
      <c r="L69" s="327"/>
      <c r="M69" s="27"/>
      <c r="N69" s="27"/>
      <c r="O69" s="27"/>
      <c r="P69" s="27"/>
      <c r="Q69" s="27"/>
      <c r="R69" s="27"/>
      <c r="S69" s="26"/>
    </row>
    <row r="70" spans="2:19" ht="35.1" customHeight="1" x14ac:dyDescent="0.2">
      <c r="B70" s="25"/>
      <c r="C70" s="43">
        <v>4.3</v>
      </c>
      <c r="D70" s="181" t="s">
        <v>69</v>
      </c>
      <c r="E70" s="263">
        <v>0</v>
      </c>
      <c r="F70" s="263"/>
      <c r="G70" s="325"/>
      <c r="H70" s="326"/>
      <c r="I70" s="326"/>
      <c r="J70" s="326"/>
      <c r="K70" s="326"/>
      <c r="L70" s="327"/>
      <c r="M70" s="27"/>
      <c r="N70" s="27"/>
      <c r="O70" s="27"/>
      <c r="P70" s="27"/>
      <c r="Q70" s="27"/>
      <c r="R70" s="27"/>
      <c r="S70" s="26"/>
    </row>
    <row r="71" spans="2:19" ht="35.1" customHeight="1" x14ac:dyDescent="0.2">
      <c r="B71" s="25"/>
      <c r="C71" s="43">
        <v>4.4000000000000004</v>
      </c>
      <c r="D71" s="182"/>
      <c r="E71" s="263"/>
      <c r="F71" s="263"/>
      <c r="G71" s="325"/>
      <c r="H71" s="326"/>
      <c r="I71" s="326"/>
      <c r="J71" s="326"/>
      <c r="K71" s="326"/>
      <c r="L71" s="327"/>
      <c r="M71" s="27"/>
      <c r="N71" s="27"/>
      <c r="O71" s="27"/>
      <c r="P71" s="27"/>
      <c r="Q71" s="27"/>
      <c r="R71" s="27"/>
      <c r="S71" s="26"/>
    </row>
    <row r="72" spans="2:19" ht="35.1" customHeight="1" x14ac:dyDescent="0.2">
      <c r="B72" s="25"/>
      <c r="C72" s="43">
        <v>4.5</v>
      </c>
      <c r="D72" s="182"/>
      <c r="E72" s="263"/>
      <c r="F72" s="263"/>
      <c r="G72" s="325"/>
      <c r="H72" s="326"/>
      <c r="I72" s="326"/>
      <c r="J72" s="326"/>
      <c r="K72" s="326"/>
      <c r="L72" s="327"/>
      <c r="M72" s="27"/>
      <c r="N72" s="27"/>
      <c r="O72" s="27"/>
      <c r="P72" s="27"/>
      <c r="Q72" s="27"/>
      <c r="R72" s="27"/>
      <c r="S72" s="26"/>
    </row>
    <row r="73" spans="2:19" ht="35.1" customHeight="1" x14ac:dyDescent="0.2">
      <c r="B73" s="25"/>
      <c r="C73" s="43">
        <v>4.5999999999999996</v>
      </c>
      <c r="D73" s="182"/>
      <c r="E73" s="263"/>
      <c r="F73" s="263"/>
      <c r="G73" s="325"/>
      <c r="H73" s="326"/>
      <c r="I73" s="326"/>
      <c r="J73" s="326"/>
      <c r="K73" s="326"/>
      <c r="L73" s="327"/>
      <c r="M73" s="27"/>
      <c r="N73" s="27"/>
      <c r="O73" s="27"/>
      <c r="P73" s="27"/>
      <c r="Q73" s="27"/>
      <c r="R73" s="27"/>
      <c r="S73" s="26"/>
    </row>
    <row r="74" spans="2:19" ht="35.1" customHeight="1" x14ac:dyDescent="0.2">
      <c r="B74" s="25"/>
      <c r="C74" s="43">
        <v>4.7</v>
      </c>
      <c r="D74" s="182"/>
      <c r="E74" s="263"/>
      <c r="F74" s="263"/>
      <c r="G74" s="325"/>
      <c r="H74" s="326"/>
      <c r="I74" s="326"/>
      <c r="J74" s="326"/>
      <c r="K74" s="326"/>
      <c r="L74" s="327"/>
      <c r="M74" s="27"/>
      <c r="N74" s="27"/>
      <c r="O74" s="27"/>
      <c r="P74" s="27"/>
      <c r="Q74" s="27"/>
      <c r="R74" s="27"/>
      <c r="S74" s="26"/>
    </row>
    <row r="75" spans="2:19" ht="35.1" customHeight="1" x14ac:dyDescent="0.2">
      <c r="B75" s="25"/>
      <c r="C75" s="43">
        <v>4.8</v>
      </c>
      <c r="D75" s="182"/>
      <c r="E75" s="263"/>
      <c r="F75" s="263"/>
      <c r="G75" s="325"/>
      <c r="H75" s="326"/>
      <c r="I75" s="326"/>
      <c r="J75" s="326"/>
      <c r="K75" s="326"/>
      <c r="L75" s="327"/>
      <c r="M75" s="27"/>
      <c r="N75" s="27"/>
      <c r="O75" s="27"/>
      <c r="P75" s="27"/>
      <c r="Q75" s="27"/>
      <c r="R75" s="27"/>
      <c r="S75" s="26"/>
    </row>
    <row r="76" spans="2:19" ht="35.1" customHeight="1" x14ac:dyDescent="0.2">
      <c r="B76" s="25"/>
      <c r="C76" s="43">
        <v>4.9000000000000004</v>
      </c>
      <c r="D76" s="182"/>
      <c r="E76" s="263"/>
      <c r="F76" s="263"/>
      <c r="G76" s="325"/>
      <c r="H76" s="326"/>
      <c r="I76" s="326"/>
      <c r="J76" s="326"/>
      <c r="K76" s="326"/>
      <c r="L76" s="327"/>
      <c r="M76" s="27"/>
      <c r="N76" s="27"/>
      <c r="O76" s="27"/>
      <c r="P76" s="27"/>
      <c r="Q76" s="27"/>
      <c r="R76" s="27"/>
      <c r="S76" s="26"/>
    </row>
    <row r="77" spans="2:19" ht="35.1" customHeight="1" x14ac:dyDescent="0.2">
      <c r="B77" s="25"/>
      <c r="C77" s="43">
        <v>4.0999999999999996</v>
      </c>
      <c r="D77" s="182"/>
      <c r="E77" s="263"/>
      <c r="F77" s="263"/>
      <c r="G77" s="325"/>
      <c r="H77" s="326"/>
      <c r="I77" s="326"/>
      <c r="J77" s="326"/>
      <c r="K77" s="326"/>
      <c r="L77" s="327"/>
      <c r="M77" s="27"/>
      <c r="N77" s="27"/>
      <c r="O77" s="27"/>
      <c r="P77" s="27"/>
      <c r="Q77" s="27"/>
      <c r="R77" s="27"/>
      <c r="S77" s="26"/>
    </row>
    <row r="78" spans="2:19" ht="33" customHeight="1" thickBot="1" x14ac:dyDescent="0.3">
      <c r="B78" s="25"/>
      <c r="C78" s="43">
        <v>4.1100000000000003</v>
      </c>
      <c r="D78" s="7"/>
      <c r="E78" s="328">
        <f>SUM(E68:F77)</f>
        <v>0</v>
      </c>
      <c r="F78" s="329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6"/>
    </row>
    <row r="79" spans="2:19" ht="45" customHeight="1" thickTop="1" x14ac:dyDescent="0.2">
      <c r="B79" s="25"/>
      <c r="C79" s="42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6"/>
    </row>
    <row r="80" spans="2:19" ht="18" x14ac:dyDescent="0.25">
      <c r="B80" s="25"/>
      <c r="C80" s="36"/>
      <c r="D80" s="6" t="s">
        <v>149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37"/>
      <c r="S80" s="26"/>
    </row>
    <row r="81" spans="2:19" x14ac:dyDescent="0.2">
      <c r="B81" s="25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6"/>
    </row>
    <row r="82" spans="2:19" ht="18" x14ac:dyDescent="0.25">
      <c r="B82" s="25"/>
      <c r="C82" s="27"/>
      <c r="D82" s="38" t="s">
        <v>150</v>
      </c>
      <c r="E82" s="39"/>
      <c r="F82" s="39"/>
      <c r="G82" s="39"/>
      <c r="H82" s="39"/>
      <c r="I82" s="38"/>
      <c r="J82" s="38"/>
      <c r="K82" s="38"/>
      <c r="L82" s="38"/>
      <c r="M82" s="27"/>
      <c r="N82" s="27"/>
      <c r="O82" s="27"/>
      <c r="P82" s="27"/>
      <c r="Q82" s="27"/>
      <c r="R82" s="27"/>
      <c r="S82" s="26"/>
    </row>
    <row r="83" spans="2:19" x14ac:dyDescent="0.2">
      <c r="B83" s="25"/>
      <c r="C83" s="27"/>
      <c r="D83" s="40" t="s">
        <v>160</v>
      </c>
      <c r="E83" s="39"/>
      <c r="F83" s="39"/>
      <c r="G83" s="39"/>
      <c r="H83" s="39"/>
      <c r="I83" s="40"/>
      <c r="J83" s="40"/>
      <c r="K83" s="40"/>
      <c r="L83" s="40"/>
      <c r="M83" s="27"/>
      <c r="N83" s="27"/>
      <c r="O83" s="27"/>
      <c r="P83" s="27"/>
      <c r="Q83" s="27"/>
      <c r="R83" s="27"/>
      <c r="S83" s="26"/>
    </row>
    <row r="84" spans="2:19" x14ac:dyDescent="0.2">
      <c r="B84" s="25"/>
      <c r="C84" s="27"/>
      <c r="D84" s="32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6"/>
    </row>
    <row r="85" spans="2:19" ht="14.25" customHeight="1" x14ac:dyDescent="0.2">
      <c r="B85" s="25"/>
      <c r="C85" s="262">
        <v>5</v>
      </c>
      <c r="D85" s="274" t="s">
        <v>153</v>
      </c>
      <c r="E85" s="310" t="s">
        <v>154</v>
      </c>
      <c r="F85" s="311"/>
      <c r="G85" s="322" t="s">
        <v>24</v>
      </c>
      <c r="H85" s="277"/>
      <c r="I85" s="277"/>
      <c r="J85" s="277"/>
      <c r="K85" s="277"/>
      <c r="L85" s="278"/>
      <c r="M85" s="27"/>
      <c r="N85" s="27"/>
      <c r="O85" s="27"/>
      <c r="P85" s="27"/>
      <c r="Q85" s="27"/>
      <c r="R85" s="27"/>
      <c r="S85" s="26"/>
    </row>
    <row r="86" spans="2:19" ht="14.25" customHeight="1" x14ac:dyDescent="0.2">
      <c r="B86" s="25"/>
      <c r="C86" s="262"/>
      <c r="D86" s="275"/>
      <c r="E86" s="312"/>
      <c r="F86" s="313"/>
      <c r="G86" s="323"/>
      <c r="H86" s="279"/>
      <c r="I86" s="279"/>
      <c r="J86" s="279"/>
      <c r="K86" s="279"/>
      <c r="L86" s="280"/>
      <c r="M86" s="27"/>
      <c r="N86" s="27"/>
      <c r="O86" s="27"/>
      <c r="P86" s="27"/>
      <c r="Q86" s="27"/>
      <c r="R86" s="27"/>
      <c r="S86" s="26"/>
    </row>
    <row r="87" spans="2:19" ht="20.25" customHeight="1" x14ac:dyDescent="0.2">
      <c r="B87" s="25"/>
      <c r="C87" s="262"/>
      <c r="D87" s="276"/>
      <c r="E87" s="314"/>
      <c r="F87" s="315"/>
      <c r="G87" s="324"/>
      <c r="H87" s="281"/>
      <c r="I87" s="281"/>
      <c r="J87" s="281"/>
      <c r="K87" s="281"/>
      <c r="L87" s="282"/>
      <c r="M87" s="27"/>
      <c r="N87" s="27"/>
      <c r="O87" s="27"/>
      <c r="P87" s="27"/>
      <c r="Q87" s="27"/>
      <c r="R87" s="27"/>
      <c r="S87" s="26"/>
    </row>
    <row r="88" spans="2:19" ht="35.1" customHeight="1" x14ac:dyDescent="0.2">
      <c r="B88" s="25"/>
      <c r="C88" s="43">
        <v>5.0999999999999996</v>
      </c>
      <c r="D88" s="182" t="s">
        <v>151</v>
      </c>
      <c r="E88" s="263"/>
      <c r="F88" s="263"/>
      <c r="G88" s="325"/>
      <c r="H88" s="326"/>
      <c r="I88" s="326"/>
      <c r="J88" s="326"/>
      <c r="K88" s="326"/>
      <c r="L88" s="327"/>
      <c r="M88" s="27"/>
      <c r="N88" s="27"/>
      <c r="O88" s="27"/>
      <c r="P88" s="27"/>
      <c r="Q88" s="27"/>
      <c r="R88" s="27"/>
      <c r="S88" s="26"/>
    </row>
    <row r="89" spans="2:19" ht="35.1" customHeight="1" x14ac:dyDescent="0.2">
      <c r="B89" s="25"/>
      <c r="C89" s="43">
        <v>5.2</v>
      </c>
      <c r="D89" s="182" t="s">
        <v>152</v>
      </c>
      <c r="E89" s="263"/>
      <c r="F89" s="263"/>
      <c r="G89" s="325"/>
      <c r="H89" s="326"/>
      <c r="I89" s="326"/>
      <c r="J89" s="326"/>
      <c r="K89" s="326"/>
      <c r="L89" s="327"/>
      <c r="M89" s="27"/>
      <c r="N89" s="27"/>
      <c r="O89" s="27"/>
      <c r="P89" s="27"/>
      <c r="Q89" s="27"/>
      <c r="R89" s="27"/>
      <c r="S89" s="26"/>
    </row>
    <row r="90" spans="2:19" ht="35.1" customHeight="1" x14ac:dyDescent="0.2">
      <c r="B90" s="25"/>
      <c r="C90" s="43">
        <v>5.3</v>
      </c>
      <c r="D90" s="182" t="s">
        <v>69</v>
      </c>
      <c r="E90" s="263"/>
      <c r="F90" s="263"/>
      <c r="G90" s="325"/>
      <c r="H90" s="326"/>
      <c r="I90" s="326"/>
      <c r="J90" s="326"/>
      <c r="K90" s="326"/>
      <c r="L90" s="327"/>
      <c r="M90" s="27"/>
      <c r="N90" s="27"/>
      <c r="O90" s="27"/>
      <c r="P90" s="27"/>
      <c r="Q90" s="27"/>
      <c r="R90" s="27"/>
      <c r="S90" s="26"/>
    </row>
    <row r="91" spans="2:19" ht="35.1" customHeight="1" x14ac:dyDescent="0.2">
      <c r="B91" s="25"/>
      <c r="C91" s="43">
        <v>5.4</v>
      </c>
      <c r="D91" s="181" t="s">
        <v>69</v>
      </c>
      <c r="E91" s="263"/>
      <c r="F91" s="263"/>
      <c r="G91" s="325"/>
      <c r="H91" s="326"/>
      <c r="I91" s="326"/>
      <c r="J91" s="326"/>
      <c r="K91" s="326"/>
      <c r="L91" s="327"/>
      <c r="M91" s="27"/>
      <c r="N91" s="27"/>
      <c r="O91" s="27"/>
      <c r="P91" s="27"/>
      <c r="Q91" s="27"/>
      <c r="R91" s="27"/>
      <c r="S91" s="26"/>
    </row>
    <row r="92" spans="2:19" ht="33" customHeight="1" thickBot="1" x14ac:dyDescent="0.3">
      <c r="B92" s="25"/>
      <c r="C92" s="43">
        <v>5.5</v>
      </c>
      <c r="D92" s="7"/>
      <c r="E92" s="336">
        <f>SUM(E88:F91)</f>
        <v>0</v>
      </c>
      <c r="F92" s="33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6"/>
    </row>
    <row r="93" spans="2:19" ht="45" customHeight="1" thickTop="1" x14ac:dyDescent="0.2">
      <c r="B93" s="25"/>
      <c r="C93" s="42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6"/>
    </row>
    <row r="94" spans="2:19" ht="18" x14ac:dyDescent="0.25">
      <c r="B94" s="25"/>
      <c r="C94" s="36"/>
      <c r="D94" s="6" t="s">
        <v>39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37"/>
      <c r="S94" s="26"/>
    </row>
    <row r="95" spans="2:19" x14ac:dyDescent="0.2">
      <c r="B95" s="25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6"/>
    </row>
    <row r="96" spans="2:19" ht="18" x14ac:dyDescent="0.25">
      <c r="B96" s="25"/>
      <c r="C96" s="27"/>
      <c r="D96" s="38" t="s">
        <v>41</v>
      </c>
      <c r="E96" s="39"/>
      <c r="F96" s="39"/>
      <c r="G96" s="39"/>
      <c r="H96" s="39"/>
      <c r="I96" s="38"/>
      <c r="J96" s="40"/>
      <c r="K96" s="40"/>
      <c r="L96" s="40"/>
      <c r="M96" s="27"/>
      <c r="N96" s="27"/>
      <c r="O96" s="27"/>
      <c r="P96" s="27"/>
      <c r="Q96" s="27"/>
      <c r="R96" s="27"/>
      <c r="S96" s="26"/>
    </row>
    <row r="97" spans="2:19" x14ac:dyDescent="0.2">
      <c r="B97" s="25"/>
      <c r="C97" s="27"/>
      <c r="D97" s="40" t="s">
        <v>42</v>
      </c>
      <c r="E97" s="39"/>
      <c r="F97" s="39"/>
      <c r="G97" s="39"/>
      <c r="H97" s="39"/>
      <c r="I97" s="40"/>
      <c r="J97" s="40"/>
      <c r="K97" s="40"/>
      <c r="L97" s="40"/>
      <c r="M97" s="27"/>
      <c r="N97" s="27"/>
      <c r="O97" s="27"/>
      <c r="P97" s="27"/>
      <c r="Q97" s="27"/>
      <c r="R97" s="27"/>
      <c r="S97" s="26"/>
    </row>
    <row r="98" spans="2:19" x14ac:dyDescent="0.2">
      <c r="B98" s="25"/>
      <c r="C98" s="27"/>
      <c r="D98" s="32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6"/>
    </row>
    <row r="99" spans="2:19" ht="35.1" customHeight="1" x14ac:dyDescent="0.2">
      <c r="B99" s="25"/>
      <c r="C99" s="44">
        <f>C48</f>
        <v>1.1100000000000001</v>
      </c>
      <c r="D99" s="9" t="str">
        <f>"+ entgangene Einnahmen"</f>
        <v>+ entgangene Einnahmen</v>
      </c>
      <c r="E99" s="333">
        <f>E48</f>
        <v>0</v>
      </c>
      <c r="F99" s="333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6"/>
    </row>
    <row r="100" spans="2:19" ht="35.1" customHeight="1" x14ac:dyDescent="0.2">
      <c r="B100" s="25"/>
      <c r="C100" s="44">
        <f>C53</f>
        <v>2.4</v>
      </c>
      <c r="D100" s="9" t="str">
        <f>"- Aufwandminderung"</f>
        <v>- Aufwandminderung</v>
      </c>
      <c r="E100" s="321">
        <f>-G53</f>
        <v>0</v>
      </c>
      <c r="F100" s="321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6"/>
    </row>
    <row r="101" spans="2:19" ht="35.1" customHeight="1" x14ac:dyDescent="0.2">
      <c r="B101" s="25"/>
      <c r="C101" s="44">
        <f>C60</f>
        <v>3.6</v>
      </c>
      <c r="D101" s="9" t="str">
        <f>"- andere Covid-19 Hilfen"</f>
        <v>- andere Covid-19 Hilfen</v>
      </c>
      <c r="E101" s="321">
        <f>-G60</f>
        <v>0</v>
      </c>
      <c r="F101" s="321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6"/>
    </row>
    <row r="102" spans="2:19" ht="35.1" customHeight="1" x14ac:dyDescent="0.2">
      <c r="B102" s="25"/>
      <c r="C102" s="44">
        <f>C78</f>
        <v>4.1100000000000003</v>
      </c>
      <c r="D102" s="10" t="str">
        <f>"+ Covid-Mehraufwände"</f>
        <v>+ Covid-Mehraufwände</v>
      </c>
      <c r="E102" s="340">
        <f>E78</f>
        <v>0</v>
      </c>
      <c r="F102" s="340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6"/>
    </row>
    <row r="103" spans="2:19" ht="50.1" customHeight="1" thickBot="1" x14ac:dyDescent="0.25">
      <c r="B103" s="25"/>
      <c r="C103" s="27"/>
      <c r="D103" s="11" t="s">
        <v>40</v>
      </c>
      <c r="E103" s="341">
        <f>SUM(E99:F102)</f>
        <v>0</v>
      </c>
      <c r="F103" s="341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6"/>
    </row>
    <row r="104" spans="2:19" ht="72.75" customHeight="1" thickTop="1" thickBot="1" x14ac:dyDescent="0.3">
      <c r="B104" s="25"/>
      <c r="C104" s="27"/>
      <c r="D104" s="11" t="s">
        <v>70</v>
      </c>
      <c r="E104" s="341">
        <f>E103*0.8</f>
        <v>0</v>
      </c>
      <c r="F104" s="341"/>
      <c r="G104" s="27"/>
      <c r="H104" s="359" t="s">
        <v>155</v>
      </c>
      <c r="I104" s="360"/>
      <c r="J104" s="336">
        <f>SUM(E92*0.8)</f>
        <v>0</v>
      </c>
      <c r="K104" s="337"/>
      <c r="L104" s="213">
        <f>IF(J104=0,0,SUM(J104/E104))</f>
        <v>0</v>
      </c>
      <c r="M104" s="27"/>
      <c r="N104" s="27"/>
      <c r="O104" s="27"/>
      <c r="P104" s="27"/>
      <c r="Q104" s="27"/>
      <c r="R104" s="27"/>
      <c r="S104" s="26"/>
    </row>
    <row r="105" spans="2:19" ht="15.75" thickTop="1" thickBot="1" x14ac:dyDescent="0.2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5"/>
    </row>
  </sheetData>
  <sheetProtection algorithmName="SHA-512" hashValue="g1JEyhdRYJtCHgpNkEuhBQKto0T1yO/Ijs9BZ+7TYuU0cJasb8+ezg39Kviy1RpNSFLkq8sboSGlBo2qnyWS4A==" saltValue="GUpdlPNqfcRkRNLlPu7DrA==" spinCount="100000" sheet="1" selectLockedCells="1"/>
  <mergeCells count="149">
    <mergeCell ref="H104:I104"/>
    <mergeCell ref="J104:K104"/>
    <mergeCell ref="C85:C87"/>
    <mergeCell ref="D85:D87"/>
    <mergeCell ref="E85:F87"/>
    <mergeCell ref="G85:L87"/>
    <mergeCell ref="E88:F88"/>
    <mergeCell ref="G88:L88"/>
    <mergeCell ref="E89:F89"/>
    <mergeCell ref="G89:L89"/>
    <mergeCell ref="E90:F90"/>
    <mergeCell ref="G90:L90"/>
    <mergeCell ref="I55:L55"/>
    <mergeCell ref="I56:L56"/>
    <mergeCell ref="I57:L57"/>
    <mergeCell ref="I58:L58"/>
    <mergeCell ref="I59:L59"/>
    <mergeCell ref="I60:L60"/>
    <mergeCell ref="M34:R36"/>
    <mergeCell ref="E104:F104"/>
    <mergeCell ref="E25:F25"/>
    <mergeCell ref="G25:I25"/>
    <mergeCell ref="J25:K25"/>
    <mergeCell ref="G48:H48"/>
    <mergeCell ref="I48:L48"/>
    <mergeCell ref="M48:R48"/>
    <mergeCell ref="I53:L53"/>
    <mergeCell ref="M53:R53"/>
    <mergeCell ref="M50:R50"/>
    <mergeCell ref="I51:L51"/>
    <mergeCell ref="M51:R51"/>
    <mergeCell ref="I52:L52"/>
    <mergeCell ref="M52:R52"/>
    <mergeCell ref="M60:R60"/>
    <mergeCell ref="M55:R55"/>
    <mergeCell ref="M56:R56"/>
    <mergeCell ref="M57:R57"/>
    <mergeCell ref="M58:R58"/>
    <mergeCell ref="M59:R59"/>
    <mergeCell ref="M38:R38"/>
    <mergeCell ref="M39:R39"/>
    <mergeCell ref="M40:R40"/>
    <mergeCell ref="M41:R41"/>
    <mergeCell ref="E102:F102"/>
    <mergeCell ref="E103:F103"/>
    <mergeCell ref="D52:F52"/>
    <mergeCell ref="G52:H52"/>
    <mergeCell ref="G53:H53"/>
    <mergeCell ref="D53:F53"/>
    <mergeCell ref="I45:L45"/>
    <mergeCell ref="I46:L46"/>
    <mergeCell ref="I47:L47"/>
    <mergeCell ref="M42:R42"/>
    <mergeCell ref="M43:R43"/>
    <mergeCell ref="M44:R44"/>
    <mergeCell ref="M45:R45"/>
    <mergeCell ref="M46:R46"/>
    <mergeCell ref="G38:H47"/>
    <mergeCell ref="M47:R47"/>
    <mergeCell ref="I38:L38"/>
    <mergeCell ref="E45:F45"/>
    <mergeCell ref="E46:F46"/>
    <mergeCell ref="E47:F47"/>
    <mergeCell ref="E48:F48"/>
    <mergeCell ref="G55:H55"/>
    <mergeCell ref="D55:F55"/>
    <mergeCell ref="D56:F56"/>
    <mergeCell ref="D57:F57"/>
    <mergeCell ref="D58:F58"/>
    <mergeCell ref="E74:F74"/>
    <mergeCell ref="D60:F60"/>
    <mergeCell ref="E100:F100"/>
    <mergeCell ref="E99:F99"/>
    <mergeCell ref="G56:H56"/>
    <mergeCell ref="G57:H57"/>
    <mergeCell ref="G58:H58"/>
    <mergeCell ref="G59:H59"/>
    <mergeCell ref="G60:H60"/>
    <mergeCell ref="D59:F59"/>
    <mergeCell ref="E91:F91"/>
    <mergeCell ref="G91:L91"/>
    <mergeCell ref="E92:F92"/>
    <mergeCell ref="I41:L41"/>
    <mergeCell ref="E101:F101"/>
    <mergeCell ref="G65:L67"/>
    <mergeCell ref="G68:L68"/>
    <mergeCell ref="G69:L69"/>
    <mergeCell ref="G70:L70"/>
    <mergeCell ref="G71:L71"/>
    <mergeCell ref="G72:L72"/>
    <mergeCell ref="G76:L76"/>
    <mergeCell ref="G77:L77"/>
    <mergeCell ref="E78:F78"/>
    <mergeCell ref="E75:F75"/>
    <mergeCell ref="E76:F76"/>
    <mergeCell ref="E77:F77"/>
    <mergeCell ref="E71:F71"/>
    <mergeCell ref="G73:L73"/>
    <mergeCell ref="G74:L74"/>
    <mergeCell ref="G75:L75"/>
    <mergeCell ref="E69:F69"/>
    <mergeCell ref="E70:F70"/>
    <mergeCell ref="E65:F67"/>
    <mergeCell ref="E68:F68"/>
    <mergeCell ref="E72:F72"/>
    <mergeCell ref="E73:F73"/>
    <mergeCell ref="E24:G24"/>
    <mergeCell ref="D34:D36"/>
    <mergeCell ref="E34:F36"/>
    <mergeCell ref="E38:F38"/>
    <mergeCell ref="E27:G27"/>
    <mergeCell ref="G34:H36"/>
    <mergeCell ref="D37:H37"/>
    <mergeCell ref="E26:F26"/>
    <mergeCell ref="E39:F39"/>
    <mergeCell ref="E21:H21"/>
    <mergeCell ref="E22:H22"/>
    <mergeCell ref="D2:K2"/>
    <mergeCell ref="E17:H17"/>
    <mergeCell ref="E18:H18"/>
    <mergeCell ref="E19:H19"/>
    <mergeCell ref="E20:H20"/>
    <mergeCell ref="D8:E8"/>
    <mergeCell ref="F8:H8"/>
    <mergeCell ref="D11:H11"/>
    <mergeCell ref="I54:L54"/>
    <mergeCell ref="C65:C67"/>
    <mergeCell ref="G51:H51"/>
    <mergeCell ref="G26:I26"/>
    <mergeCell ref="J26:K26"/>
    <mergeCell ref="D54:F54"/>
    <mergeCell ref="G54:H54"/>
    <mergeCell ref="D49:H49"/>
    <mergeCell ref="D65:D67"/>
    <mergeCell ref="I34:L36"/>
    <mergeCell ref="I42:L42"/>
    <mergeCell ref="I43:L43"/>
    <mergeCell ref="I44:L44"/>
    <mergeCell ref="I50:L50"/>
    <mergeCell ref="E40:F40"/>
    <mergeCell ref="E41:F41"/>
    <mergeCell ref="E42:F42"/>
    <mergeCell ref="E43:F43"/>
    <mergeCell ref="D50:F50"/>
    <mergeCell ref="D51:F51"/>
    <mergeCell ref="G50:H50"/>
    <mergeCell ref="E44:F44"/>
    <mergeCell ref="I39:L39"/>
    <mergeCell ref="I40:L40"/>
  </mergeCells>
  <pageMargins left="0.70866141732283472" right="0.70866141732283472" top="0.78740157480314965" bottom="0.78740157480314965" header="0.31496062992125984" footer="0.31496062992125984"/>
  <pageSetup paperSize="9" scale="2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'Auswahl Berechnungen'!$D$2:$D$5</xm:f>
          </x14:formula1>
          <xm:sqref>E24:G24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zoomScale="80" zoomScaleNormal="80" workbookViewId="0">
      <selection activeCell="D17" sqref="D17"/>
    </sheetView>
  </sheetViews>
  <sheetFormatPr baseColWidth="10" defaultRowHeight="14.25" x14ac:dyDescent="0.2"/>
  <cols>
    <col min="1" max="1" width="2.5" customWidth="1"/>
    <col min="2" max="3" width="13.625" customWidth="1"/>
    <col min="4" max="4" width="43.5" customWidth="1"/>
    <col min="5" max="5" width="39.875" customWidth="1"/>
    <col min="6" max="6" width="21.25" customWidth="1"/>
    <col min="7" max="7" width="36.25" customWidth="1"/>
    <col min="8" max="8" width="3.75" customWidth="1"/>
  </cols>
  <sheetData>
    <row r="1" spans="2:9" s="5" customFormat="1" x14ac:dyDescent="0.2"/>
    <row r="2" spans="2:9" s="5" customFormat="1" ht="20.25" x14ac:dyDescent="0.2">
      <c r="B2" s="298" t="s">
        <v>9</v>
      </c>
      <c r="C2" s="298"/>
      <c r="D2" s="298"/>
      <c r="E2" s="298"/>
      <c r="F2" s="298"/>
      <c r="G2" s="298"/>
      <c r="H2" s="298"/>
      <c r="I2" s="298"/>
    </row>
    <row r="3" spans="2:9" s="5" customFormat="1" ht="26.25" customHeight="1" x14ac:dyDescent="0.2">
      <c r="B3" s="41" t="s">
        <v>140</v>
      </c>
    </row>
    <row r="4" spans="2:9" s="5" customFormat="1" x14ac:dyDescent="0.2">
      <c r="B4" s="17" t="str">
        <f>Hauptberechnung!B4</f>
        <v>Version 1.5 / 2021.04.28</v>
      </c>
    </row>
    <row r="5" spans="2:9" s="5" customFormat="1" x14ac:dyDescent="0.2">
      <c r="B5" s="17"/>
    </row>
    <row r="6" spans="2:9" s="5" customFormat="1" ht="20.25" x14ac:dyDescent="0.2">
      <c r="B6" s="298" t="s">
        <v>138</v>
      </c>
      <c r="C6" s="298"/>
      <c r="D6" s="298"/>
      <c r="E6" s="298"/>
      <c r="F6" s="298"/>
      <c r="G6" s="298"/>
      <c r="H6" s="298"/>
      <c r="I6" s="298"/>
    </row>
    <row r="8" spans="2:9" ht="37.5" customHeight="1" x14ac:dyDescent="0.2">
      <c r="B8" s="192" t="s">
        <v>132</v>
      </c>
      <c r="C8" s="192" t="s">
        <v>133</v>
      </c>
      <c r="D8" s="192" t="s">
        <v>134</v>
      </c>
      <c r="E8" s="192" t="s">
        <v>135</v>
      </c>
      <c r="F8" s="193" t="s">
        <v>136</v>
      </c>
      <c r="G8" s="192" t="s">
        <v>137</v>
      </c>
    </row>
    <row r="9" spans="2:9" x14ac:dyDescent="0.2">
      <c r="B9" s="195"/>
      <c r="C9" s="195"/>
      <c r="D9" s="191"/>
      <c r="E9" s="191"/>
      <c r="F9" s="194"/>
      <c r="G9" s="191"/>
    </row>
    <row r="10" spans="2:9" x14ac:dyDescent="0.2">
      <c r="B10" s="195"/>
      <c r="C10" s="195"/>
      <c r="D10" s="191"/>
      <c r="E10" s="191"/>
      <c r="F10" s="194"/>
      <c r="G10" s="191"/>
    </row>
    <row r="11" spans="2:9" x14ac:dyDescent="0.2">
      <c r="B11" s="195"/>
      <c r="C11" s="195"/>
      <c r="D11" s="191"/>
      <c r="E11" s="191"/>
      <c r="F11" s="194"/>
      <c r="G11" s="191"/>
    </row>
    <row r="12" spans="2:9" x14ac:dyDescent="0.2">
      <c r="B12" s="195"/>
      <c r="C12" s="195"/>
      <c r="D12" s="191"/>
      <c r="E12" s="191"/>
      <c r="F12" s="194"/>
      <c r="G12" s="191"/>
    </row>
    <row r="13" spans="2:9" x14ac:dyDescent="0.2">
      <c r="B13" s="195"/>
      <c r="C13" s="195"/>
      <c r="D13" s="191"/>
      <c r="E13" s="191"/>
      <c r="F13" s="194"/>
      <c r="G13" s="191"/>
    </row>
    <row r="14" spans="2:9" x14ac:dyDescent="0.2">
      <c r="B14" s="195"/>
      <c r="C14" s="195"/>
      <c r="D14" s="191"/>
      <c r="E14" s="191"/>
      <c r="F14" s="194"/>
      <c r="G14" s="191"/>
    </row>
    <row r="15" spans="2:9" x14ac:dyDescent="0.2">
      <c r="B15" s="195"/>
      <c r="C15" s="195"/>
      <c r="D15" s="191"/>
      <c r="E15" s="191"/>
      <c r="F15" s="194"/>
      <c r="G15" s="191"/>
    </row>
    <row r="16" spans="2:9" x14ac:dyDescent="0.2">
      <c r="B16" s="195"/>
      <c r="C16" s="195"/>
      <c r="D16" s="191"/>
      <c r="E16" s="191"/>
      <c r="F16" s="194"/>
      <c r="G16" s="191"/>
    </row>
    <row r="17" spans="2:7" x14ac:dyDescent="0.2">
      <c r="B17" s="195"/>
      <c r="C17" s="195"/>
      <c r="D17" s="191"/>
      <c r="E17" s="191"/>
      <c r="F17" s="194"/>
      <c r="G17" s="191"/>
    </row>
    <row r="18" spans="2:7" x14ac:dyDescent="0.2">
      <c r="B18" s="195"/>
      <c r="C18" s="195"/>
      <c r="D18" s="191"/>
      <c r="E18" s="191"/>
      <c r="F18" s="194"/>
      <c r="G18" s="191"/>
    </row>
    <row r="19" spans="2:7" x14ac:dyDescent="0.2">
      <c r="B19" s="195"/>
      <c r="C19" s="195"/>
      <c r="D19" s="191"/>
      <c r="E19" s="191"/>
      <c r="F19" s="194"/>
      <c r="G19" s="191"/>
    </row>
    <row r="20" spans="2:7" x14ac:dyDescent="0.2">
      <c r="B20" s="195"/>
      <c r="C20" s="195"/>
      <c r="D20" s="191"/>
      <c r="E20" s="191"/>
      <c r="F20" s="194"/>
      <c r="G20" s="191"/>
    </row>
    <row r="21" spans="2:7" x14ac:dyDescent="0.2">
      <c r="B21" s="195"/>
      <c r="C21" s="195"/>
      <c r="D21" s="191"/>
      <c r="E21" s="191"/>
      <c r="F21" s="194"/>
      <c r="G21" s="191"/>
    </row>
    <row r="22" spans="2:7" x14ac:dyDescent="0.2">
      <c r="B22" s="195"/>
      <c r="C22" s="195"/>
      <c r="D22" s="191"/>
      <c r="E22" s="191"/>
      <c r="F22" s="194"/>
      <c r="G22" s="191"/>
    </row>
    <row r="23" spans="2:7" x14ac:dyDescent="0.2">
      <c r="B23" s="195"/>
      <c r="C23" s="195"/>
      <c r="D23" s="191"/>
      <c r="E23" s="191"/>
      <c r="F23" s="194"/>
      <c r="G23" s="191"/>
    </row>
    <row r="24" spans="2:7" x14ac:dyDescent="0.2">
      <c r="B24" s="195"/>
      <c r="C24" s="195"/>
      <c r="D24" s="191"/>
      <c r="E24" s="191"/>
      <c r="F24" s="194"/>
      <c r="G24" s="191"/>
    </row>
    <row r="25" spans="2:7" x14ac:dyDescent="0.2">
      <c r="B25" s="195"/>
      <c r="C25" s="195"/>
      <c r="D25" s="191"/>
      <c r="E25" s="191"/>
      <c r="F25" s="194"/>
      <c r="G25" s="191"/>
    </row>
    <row r="26" spans="2:7" x14ac:dyDescent="0.2">
      <c r="B26" s="195"/>
      <c r="C26" s="195"/>
      <c r="D26" s="191"/>
      <c r="E26" s="191"/>
      <c r="F26" s="194"/>
      <c r="G26" s="191"/>
    </row>
    <row r="27" spans="2:7" x14ac:dyDescent="0.2">
      <c r="B27" s="195"/>
      <c r="C27" s="195"/>
      <c r="D27" s="191"/>
      <c r="E27" s="191"/>
      <c r="F27" s="194"/>
      <c r="G27" s="191"/>
    </row>
    <row r="28" spans="2:7" x14ac:dyDescent="0.2">
      <c r="B28" s="195"/>
      <c r="C28" s="195"/>
      <c r="D28" s="191"/>
      <c r="E28" s="191"/>
      <c r="F28" s="194"/>
      <c r="G28" s="191"/>
    </row>
    <row r="29" spans="2:7" x14ac:dyDescent="0.2">
      <c r="B29" s="195"/>
      <c r="C29" s="195"/>
      <c r="D29" s="191"/>
      <c r="E29" s="191"/>
      <c r="F29" s="194"/>
      <c r="G29" s="191"/>
    </row>
    <row r="30" spans="2:7" x14ac:dyDescent="0.2">
      <c r="B30" s="195"/>
      <c r="C30" s="195"/>
      <c r="D30" s="191"/>
      <c r="E30" s="191"/>
      <c r="F30" s="194"/>
      <c r="G30" s="191"/>
    </row>
    <row r="31" spans="2:7" x14ac:dyDescent="0.2">
      <c r="B31" s="195"/>
      <c r="C31" s="195"/>
      <c r="D31" s="191"/>
      <c r="E31" s="191"/>
      <c r="F31" s="194"/>
      <c r="G31" s="191"/>
    </row>
    <row r="32" spans="2:7" x14ac:dyDescent="0.2">
      <c r="B32" s="195"/>
      <c r="C32" s="195"/>
      <c r="D32" s="191"/>
      <c r="E32" s="191"/>
      <c r="F32" s="194"/>
      <c r="G32" s="191"/>
    </row>
    <row r="33" spans="2:7" x14ac:dyDescent="0.2">
      <c r="B33" s="195"/>
      <c r="C33" s="195"/>
      <c r="D33" s="191"/>
      <c r="E33" s="191"/>
      <c r="F33" s="194"/>
      <c r="G33" s="191"/>
    </row>
    <row r="34" spans="2:7" x14ac:dyDescent="0.2">
      <c r="B34" s="195"/>
      <c r="C34" s="195"/>
      <c r="D34" s="191"/>
      <c r="E34" s="191"/>
      <c r="F34" s="194"/>
      <c r="G34" s="191"/>
    </row>
    <row r="35" spans="2:7" x14ac:dyDescent="0.2">
      <c r="B35" s="195"/>
      <c r="C35" s="195"/>
      <c r="D35" s="191"/>
      <c r="E35" s="191"/>
      <c r="F35" s="194"/>
      <c r="G35" s="191"/>
    </row>
    <row r="36" spans="2:7" x14ac:dyDescent="0.2">
      <c r="B36" s="195"/>
      <c r="C36" s="195"/>
      <c r="D36" s="191"/>
      <c r="E36" s="191"/>
      <c r="F36" s="194"/>
      <c r="G36" s="191"/>
    </row>
    <row r="37" spans="2:7" x14ac:dyDescent="0.2">
      <c r="B37" s="195"/>
      <c r="C37" s="195"/>
      <c r="D37" s="191"/>
      <c r="E37" s="191"/>
      <c r="F37" s="194"/>
      <c r="G37" s="191"/>
    </row>
    <row r="38" spans="2:7" x14ac:dyDescent="0.2">
      <c r="B38" s="195"/>
      <c r="C38" s="195"/>
      <c r="D38" s="191"/>
      <c r="E38" s="191"/>
      <c r="F38" s="194"/>
      <c r="G38" s="191"/>
    </row>
    <row r="39" spans="2:7" x14ac:dyDescent="0.2">
      <c r="B39" s="195"/>
      <c r="C39" s="195"/>
      <c r="D39" s="191"/>
      <c r="E39" s="191"/>
      <c r="F39" s="194"/>
      <c r="G39" s="191"/>
    </row>
    <row r="40" spans="2:7" x14ac:dyDescent="0.2">
      <c r="B40" s="195"/>
      <c r="C40" s="195"/>
      <c r="D40" s="191"/>
      <c r="E40" s="191"/>
      <c r="F40" s="194"/>
      <c r="G40" s="191"/>
    </row>
    <row r="41" spans="2:7" x14ac:dyDescent="0.2">
      <c r="B41" s="195"/>
      <c r="C41" s="195"/>
      <c r="D41" s="191"/>
      <c r="E41" s="191"/>
      <c r="F41" s="194"/>
      <c r="G41" s="191"/>
    </row>
    <row r="42" spans="2:7" x14ac:dyDescent="0.2">
      <c r="B42" s="195"/>
      <c r="C42" s="195"/>
      <c r="D42" s="191"/>
      <c r="E42" s="191"/>
      <c r="F42" s="194"/>
      <c r="G42" s="191"/>
    </row>
    <row r="43" spans="2:7" x14ac:dyDescent="0.2">
      <c r="B43" s="195"/>
      <c r="C43" s="195"/>
      <c r="D43" s="191"/>
      <c r="E43" s="191"/>
      <c r="F43" s="194"/>
      <c r="G43" s="191"/>
    </row>
    <row r="44" spans="2:7" x14ac:dyDescent="0.2">
      <c r="B44" s="195"/>
      <c r="C44" s="195"/>
      <c r="D44" s="191"/>
      <c r="E44" s="191"/>
      <c r="F44" s="194"/>
      <c r="G44" s="191"/>
    </row>
    <row r="45" spans="2:7" x14ac:dyDescent="0.2">
      <c r="B45" s="195"/>
      <c r="C45" s="195"/>
      <c r="D45" s="191"/>
      <c r="E45" s="191"/>
      <c r="F45" s="194"/>
      <c r="G45" s="191"/>
    </row>
    <row r="46" spans="2:7" x14ac:dyDescent="0.2">
      <c r="B46" s="195"/>
      <c r="C46" s="195"/>
      <c r="D46" s="191"/>
      <c r="E46" s="191"/>
      <c r="F46" s="194"/>
      <c r="G46" s="191"/>
    </row>
  </sheetData>
  <mergeCells count="2">
    <mergeCell ref="B2:I2"/>
    <mergeCell ref="B6:I6"/>
  </mergeCells>
  <pageMargins left="0.7" right="0.7" top="0.78740157499999996" bottom="0.78740157499999996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5" sqref="D5"/>
    </sheetView>
  </sheetViews>
  <sheetFormatPr baseColWidth="10" defaultRowHeight="14.25" x14ac:dyDescent="0.2"/>
  <cols>
    <col min="2" max="3" width="33.25" customWidth="1"/>
    <col min="4" max="4" width="24.25" customWidth="1"/>
    <col min="5" max="5" width="33.25" customWidth="1"/>
  </cols>
  <sheetData>
    <row r="1" spans="1:5" ht="15" x14ac:dyDescent="0.25">
      <c r="A1" s="1" t="s">
        <v>4</v>
      </c>
      <c r="B1" s="1" t="s">
        <v>5</v>
      </c>
      <c r="C1" s="1" t="s">
        <v>20</v>
      </c>
      <c r="D1" s="1" t="s">
        <v>16</v>
      </c>
      <c r="E1" s="1" t="s">
        <v>36</v>
      </c>
    </row>
    <row r="2" spans="1:5" x14ac:dyDescent="0.2">
      <c r="A2" s="3" t="s">
        <v>6</v>
      </c>
      <c r="B2" s="2"/>
      <c r="C2" s="2" t="s">
        <v>0</v>
      </c>
      <c r="D2" s="4" t="s">
        <v>17</v>
      </c>
      <c r="E2" s="2">
        <v>44227</v>
      </c>
    </row>
    <row r="3" spans="1:5" ht="22.5" x14ac:dyDescent="0.2">
      <c r="A3" s="3" t="s">
        <v>7</v>
      </c>
      <c r="B3" s="2"/>
      <c r="C3" s="2" t="s">
        <v>21</v>
      </c>
      <c r="D3" s="4" t="s">
        <v>37</v>
      </c>
      <c r="E3" s="2">
        <v>44347</v>
      </c>
    </row>
    <row r="4" spans="1:5" x14ac:dyDescent="0.2">
      <c r="B4" s="2"/>
      <c r="C4" s="2" t="s">
        <v>22</v>
      </c>
      <c r="D4" s="4" t="s">
        <v>72</v>
      </c>
      <c r="E4" s="2">
        <v>44469</v>
      </c>
    </row>
    <row r="5" spans="1:5" x14ac:dyDescent="0.2">
      <c r="B5" s="2"/>
      <c r="C5" s="2" t="s">
        <v>3</v>
      </c>
      <c r="D5" s="4" t="s">
        <v>18</v>
      </c>
      <c r="E5" s="2">
        <v>44530</v>
      </c>
    </row>
    <row r="6" spans="1:5" x14ac:dyDescent="0.2">
      <c r="B6" s="2"/>
      <c r="C6" s="2" t="s">
        <v>23</v>
      </c>
      <c r="D6" s="2"/>
      <c r="E6" s="2"/>
    </row>
    <row r="7" spans="1:5" x14ac:dyDescent="0.2">
      <c r="B7" s="2"/>
      <c r="C7" s="2"/>
      <c r="D7" s="2"/>
      <c r="E7" s="2"/>
    </row>
    <row r="8" spans="1:5" x14ac:dyDescent="0.2">
      <c r="B8" s="2"/>
      <c r="C8" s="2"/>
      <c r="D8" s="2"/>
      <c r="E8" s="2"/>
    </row>
    <row r="9" spans="1:5" x14ac:dyDescent="0.2">
      <c r="B9" s="2"/>
      <c r="C9" s="2"/>
      <c r="D9" s="2"/>
      <c r="E9" s="2"/>
    </row>
    <row r="10" spans="1:5" x14ac:dyDescent="0.2">
      <c r="B10" s="2"/>
      <c r="C10" s="2"/>
      <c r="D10" s="2"/>
      <c r="E10" s="2"/>
    </row>
    <row r="11" spans="1:5" x14ac:dyDescent="0.2">
      <c r="B11" s="2"/>
      <c r="C11" s="2"/>
      <c r="D11" s="2"/>
      <c r="E11" s="2"/>
    </row>
    <row r="15" spans="1:5" x14ac:dyDescent="0.2">
      <c r="C15" s="15"/>
      <c r="D15" s="14"/>
    </row>
    <row r="16" spans="1:5" x14ac:dyDescent="0.2">
      <c r="D16" s="14"/>
    </row>
    <row r="18" spans="3:4" x14ac:dyDescent="0.2">
      <c r="C18" s="15"/>
      <c r="D18" s="14"/>
    </row>
    <row r="19" spans="3:4" x14ac:dyDescent="0.2">
      <c r="D19" s="14"/>
    </row>
    <row r="21" spans="3:4" x14ac:dyDescent="0.2">
      <c r="C21" s="15"/>
      <c r="D21" s="14"/>
    </row>
    <row r="22" spans="3:4" x14ac:dyDescent="0.2">
      <c r="D22" s="14"/>
    </row>
    <row r="24" spans="3:4" x14ac:dyDescent="0.2">
      <c r="C24" s="15"/>
      <c r="D24" s="14"/>
    </row>
    <row r="25" spans="3:4" x14ac:dyDescent="0.2">
      <c r="D25" s="14"/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X S D U e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J l 0 g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d I N R K I p H u A 4 A A A A R A A A A E w A c A E Z v c m 1 1 b G F z L 1 N l Y 3 R p b 2 4 x L m 0 g o h g A K K A U A A A A A A A A A A A A A A A A A A A A A A A A A A A A K 0 5 N L s n M z 1 M I h t C G 1 g B Q S w E C L Q A U A A I A C A C Z d I N R 5 i E 6 5 a g A A A D 4 A A A A E g A A A A A A A A A A A A A A A A A A A A A A Q 2 9 u Z m l n L 1 B h Y 2 t h Z 2 U u e G 1 s U E s B A i 0 A F A A C A A g A m X S D U Q / K 6 a u k A A A A 6 Q A A A B M A A A A A A A A A A A A A A A A A 9 A A A A F t D b 2 5 0 Z W 5 0 X 1 R 5 c G V z X S 5 4 b W x Q S w E C L Q A U A A I A C A C Z d I N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A l I 2 Q 0 / 3 0 k y 8 n I y f p g L d i g A A A A A C A A A A A A A D Z g A A w A A A A B A A A A C B s z a 6 j X 5 C F H W C H s J f w c m V A A A A A A S A A A C g A A A A E A A A A N O h N M E e R k q i Y W P f z 2 A + D o h Q A A A A U f z 1 j p 5 u e I m a U d 0 S Y 2 j S J 8 u j U g y M 7 + 9 O q b 4 s r a l W d K z 5 N Y D v u k / e s I l u g o 8 I n C y s E Z + F N 0 6 I u i C 2 c q P F x M h J g + a c G a d / r O 8 N u m 5 G X 7 R x j N g U A A A A C f G 8 K 3 w R Q V B i y D W u 3 p F L 3 z U s V Z k = < / D a t a M a s h u p > 
</file>

<file path=customXml/itemProps1.xml><?xml version="1.0" encoding="utf-8"?>
<ds:datastoreItem xmlns:ds="http://schemas.openxmlformats.org/officeDocument/2006/customXml" ds:itemID="{0201FCAC-5B24-43C8-A95D-4C02A41863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Hauptberechnung</vt:lpstr>
      <vt:lpstr>Detailberechnung KF</vt:lpstr>
      <vt:lpstr>Ausfallberechnung KulturUG</vt:lpstr>
      <vt:lpstr>Übersicht Veranstaltungen</vt:lpstr>
      <vt:lpstr>Auswahl Berechnungen</vt:lpstr>
      <vt:lpstr>'Detailberechnung KF'!Druckbereich</vt:lpstr>
      <vt:lpstr>'Übersicht Veranstaltungen'!Druckbereich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 Ursula</dc:creator>
  <cp:lastModifiedBy>Güdel Markus</cp:lastModifiedBy>
  <cp:lastPrinted>2021-01-11T08:09:06Z</cp:lastPrinted>
  <dcterms:created xsi:type="dcterms:W3CDTF">2020-04-17T13:02:52Z</dcterms:created>
  <dcterms:modified xsi:type="dcterms:W3CDTF">2021-05-07T07:35:42Z</dcterms:modified>
</cp:coreProperties>
</file>